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oir\OneDrive\Documents\la tour noire\"/>
    </mc:Choice>
  </mc:AlternateContent>
  <bookViews>
    <workbookView xWindow="0" yWindow="0" windowWidth="22932" windowHeight="8592"/>
  </bookViews>
  <sheets>
    <sheet name="formulaire" sheetId="3" r:id="rId1"/>
    <sheet name="variables" sheetId="4" r:id="rId2"/>
  </sheets>
  <definedNames>
    <definedName name="autre">variables!$J$62:$J$63</definedName>
    <definedName name="code_postal">variables!$A$63:$A$71</definedName>
    <definedName name="CP_77100">variables!$B$62:$B$65</definedName>
    <definedName name="CP_77122">variables!$C$62:$C$63</definedName>
    <definedName name="CP_77124">variables!$D$62:$D$66</definedName>
    <definedName name="CP_77165">formulaire!#REF!</definedName>
    <definedName name="CP_77450">formulaire!#REF!</definedName>
    <definedName name="CP_77470">formulaire!#REF!</definedName>
    <definedName name="CP_77860">formulaire!#REF!</definedName>
    <definedName name="CP_77910">variables!$I$62:$I$66</definedName>
    <definedName name="_xlnm.Print_Area" localSheetId="0">formulaire!$B$2:$K$132</definedName>
  </definedNames>
  <calcPr calcId="152511"/>
</workbook>
</file>

<file path=xl/calcChain.xml><?xml version="1.0" encoding="utf-8"?>
<calcChain xmlns="http://schemas.openxmlformats.org/spreadsheetml/2006/main">
  <c r="M11" i="3" l="1"/>
  <c r="H20" i="4" l="1"/>
  <c r="A113" i="4" l="1"/>
  <c r="L34" i="4" l="1"/>
  <c r="L35" i="4"/>
  <c r="L36" i="4"/>
  <c r="J6" i="4"/>
  <c r="J5" i="4"/>
  <c r="K6" i="4"/>
  <c r="K5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24" i="4"/>
  <c r="M37" i="4"/>
  <c r="M38" i="4" s="1"/>
  <c r="M18" i="4"/>
  <c r="G29" i="4"/>
  <c r="G30" i="4"/>
  <c r="G31" i="4"/>
  <c r="G28" i="4"/>
  <c r="F29" i="4"/>
  <c r="F30" i="4"/>
  <c r="F31" i="4"/>
  <c r="F28" i="4"/>
  <c r="E29" i="4"/>
  <c r="E30" i="4"/>
  <c r="E31" i="4"/>
  <c r="E28" i="4"/>
  <c r="D29" i="4"/>
  <c r="D30" i="4"/>
  <c r="D31" i="4"/>
  <c r="D28" i="4"/>
  <c r="I20" i="4"/>
  <c r="K25" i="4" s="1"/>
  <c r="H31" i="4"/>
  <c r="L17" i="4"/>
  <c r="L16" i="4"/>
  <c r="L15" i="4"/>
  <c r="H79" i="3"/>
  <c r="E79" i="3"/>
  <c r="C79" i="3"/>
  <c r="D74" i="3"/>
  <c r="D69" i="3"/>
  <c r="D64" i="3"/>
  <c r="D63" i="3"/>
  <c r="D62" i="3"/>
  <c r="D61" i="3"/>
  <c r="H56" i="3"/>
  <c r="H55" i="3"/>
  <c r="D56" i="3"/>
  <c r="D57" i="3" s="1"/>
  <c r="C84" i="3" s="1"/>
  <c r="D55" i="3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M79" i="4"/>
  <c r="G79" i="4"/>
  <c r="M78" i="4"/>
  <c r="G78" i="4"/>
  <c r="M77" i="4"/>
  <c r="G77" i="4"/>
  <c r="M76" i="4"/>
  <c r="G76" i="4"/>
  <c r="M75" i="4"/>
  <c r="G75" i="4"/>
  <c r="M74" i="4"/>
  <c r="G74" i="4"/>
  <c r="H29" i="4" l="1"/>
  <c r="H30" i="4"/>
  <c r="I31" i="4"/>
  <c r="I28" i="4"/>
  <c r="I30" i="4"/>
  <c r="I29" i="4"/>
  <c r="K24" i="4"/>
  <c r="K38" i="4" s="1"/>
  <c r="K39" i="4" s="1"/>
  <c r="M39" i="4"/>
  <c r="B42" i="4" s="1"/>
  <c r="J84" i="3" s="1"/>
  <c r="H28" i="4"/>
  <c r="H38" i="4" s="1"/>
  <c r="H39" i="4" s="1"/>
  <c r="J25" i="4"/>
  <c r="J24" i="4"/>
  <c r="L38" i="4"/>
  <c r="L39" i="4" s="1"/>
  <c r="G38" i="4"/>
  <c r="G39" i="4" s="1"/>
  <c r="D38" i="4"/>
  <c r="D39" i="4" s="1"/>
  <c r="F38" i="4"/>
  <c r="F39" i="4" s="1"/>
  <c r="E38" i="4"/>
  <c r="E39" i="4" s="1"/>
  <c r="H80" i="3"/>
  <c r="E80" i="3"/>
  <c r="D80" i="3"/>
  <c r="D75" i="3"/>
  <c r="G84" i="3" s="1"/>
  <c r="D70" i="3"/>
  <c r="F84" i="3" s="1"/>
  <c r="D65" i="3"/>
  <c r="E84" i="3" s="1"/>
  <c r="I38" i="4" l="1"/>
  <c r="I39" i="4" s="1"/>
  <c r="B41" i="4" s="1"/>
  <c r="J38" i="4"/>
  <c r="J39" i="4" s="1"/>
  <c r="B40" i="4" s="1"/>
  <c r="I84" i="3"/>
  <c r="H57" i="3"/>
  <c r="D84" i="3" s="1"/>
  <c r="H84" i="3" l="1"/>
  <c r="C88" i="3" s="1"/>
  <c r="G12" i="3"/>
  <c r="H12" i="3"/>
</calcChain>
</file>

<file path=xl/sharedStrings.xml><?xml version="1.0" encoding="utf-8"?>
<sst xmlns="http://schemas.openxmlformats.org/spreadsheetml/2006/main" count="374" uniqueCount="243">
  <si>
    <r>
      <rPr>
        <b/>
        <sz val="10"/>
        <rFont val="Times New Roman"/>
        <family val="1"/>
      </rPr>
      <t>Catégorie</t>
    </r>
  </si>
  <si>
    <r>
      <rPr>
        <b/>
        <sz val="10"/>
        <rFont val="Times New Roman"/>
        <family val="1"/>
      </rPr>
      <t>Tarif Annuel</t>
    </r>
  </si>
  <si>
    <r>
      <rPr>
        <b/>
        <sz val="10"/>
        <rFont val="Times New Roman"/>
        <family val="1"/>
      </rPr>
      <t>Valider</t>
    </r>
  </si>
  <si>
    <r>
      <rPr>
        <sz val="10"/>
        <rFont val="Times New Roman"/>
        <family val="1"/>
      </rPr>
      <t>Jeunes</t>
    </r>
  </si>
  <si>
    <r>
      <rPr>
        <sz val="10"/>
        <rFont val="Times New Roman"/>
        <family val="1"/>
      </rPr>
      <t>Total</t>
    </r>
  </si>
  <si>
    <r>
      <rPr>
        <b/>
        <sz val="10"/>
        <rFont val="Times New Roman"/>
        <family val="1"/>
      </rPr>
      <t>Niveaux</t>
    </r>
  </si>
  <si>
    <r>
      <rPr>
        <sz val="10"/>
        <rFont val="Times New Roman"/>
        <family val="1"/>
      </rPr>
      <t>1 à 3</t>
    </r>
  </si>
  <si>
    <r>
      <rPr>
        <b/>
        <sz val="10"/>
        <rFont val="Times New Roman"/>
        <family val="1"/>
      </rPr>
      <t>Licence A pour Jeunes 6 à 13 ans</t>
    </r>
  </si>
  <si>
    <r>
      <rPr>
        <b/>
        <sz val="10"/>
        <rFont val="Times New Roman"/>
        <family val="1"/>
      </rPr>
      <t>Licence A pour Jeunes 14 à 20 ans</t>
    </r>
  </si>
  <si>
    <r>
      <rPr>
        <b/>
        <sz val="10"/>
        <rFont val="Times New Roman"/>
        <family val="1"/>
      </rPr>
      <t>Licence A pour Adultes</t>
    </r>
  </si>
  <si>
    <r>
      <rPr>
        <sz val="12"/>
        <rFont val="Times New Roman"/>
        <family val="1"/>
      </rPr>
      <t>€</t>
    </r>
  </si>
  <si>
    <t>Adultes</t>
  </si>
  <si>
    <t>Tee Shirt La Tour Noire</t>
  </si>
  <si>
    <t>Taille</t>
  </si>
  <si>
    <t>XL</t>
  </si>
  <si>
    <t>M</t>
  </si>
  <si>
    <t>XXL</t>
  </si>
  <si>
    <t>L</t>
  </si>
  <si>
    <t>10 ans</t>
  </si>
  <si>
    <t>6 ans</t>
  </si>
  <si>
    <t>XS</t>
  </si>
  <si>
    <t>XXXL</t>
  </si>
  <si>
    <t>14 ans</t>
  </si>
  <si>
    <t>choix du créneau horaire</t>
  </si>
  <si>
    <t>choix du jour</t>
  </si>
  <si>
    <t>Lundi</t>
  </si>
  <si>
    <t>Mardi</t>
  </si>
  <si>
    <t>Mercredi</t>
  </si>
  <si>
    <t>Vendredi</t>
  </si>
  <si>
    <t>Samedi</t>
  </si>
  <si>
    <t>Dimanche</t>
  </si>
  <si>
    <t>17h45 à 18h45</t>
  </si>
  <si>
    <t>18h10 à 19h05</t>
  </si>
  <si>
    <t>11h00 à 12h00</t>
  </si>
  <si>
    <t>12h15 à 13h15</t>
  </si>
  <si>
    <t>14h30 à 15h30</t>
  </si>
  <si>
    <t>16h00 à 17h00</t>
  </si>
  <si>
    <t>17h15 à 18h15</t>
  </si>
  <si>
    <t>18h50 à 19h50</t>
  </si>
  <si>
    <t>lundi</t>
  </si>
  <si>
    <t>mardi</t>
  </si>
  <si>
    <t>mercredi</t>
  </si>
  <si>
    <t>vendredi</t>
  </si>
  <si>
    <t>samedi</t>
  </si>
  <si>
    <t>dimanche</t>
  </si>
  <si>
    <t>date</t>
  </si>
  <si>
    <t>Inscription</t>
  </si>
  <si>
    <t>tee shirt</t>
  </si>
  <si>
    <t>atelier</t>
  </si>
  <si>
    <t>atelier option 1</t>
  </si>
  <si>
    <t>atelier option 2</t>
  </si>
  <si>
    <t>réduction</t>
  </si>
  <si>
    <t>licence</t>
  </si>
  <si>
    <t>Total cotisation</t>
  </si>
  <si>
    <t>Nombre souhaité</t>
  </si>
  <si>
    <t>Tarif unitaire</t>
  </si>
  <si>
    <r>
      <rPr>
        <b/>
        <sz val="12"/>
        <color rgb="FFFF0000"/>
        <rFont val="Times New Roman"/>
        <family val="1"/>
      </rPr>
      <t xml:space="preserve">2.   </t>
    </r>
    <r>
      <rPr>
        <b/>
        <u/>
        <sz val="10"/>
        <color rgb="FFFF0000"/>
        <rFont val="Times New Roman"/>
        <family val="1"/>
      </rPr>
      <t>Ateliers</t>
    </r>
    <r>
      <rPr>
        <b/>
        <sz val="10"/>
        <color rgb="FFFF0000"/>
        <rFont val="Times New Roman"/>
        <family val="1"/>
      </rPr>
      <t xml:space="preserve"> :   Adhésion en option et non obligatoire  </t>
    </r>
    <r>
      <rPr>
        <sz val="10"/>
        <rFont val="Times New Roman"/>
        <family val="1"/>
      </rPr>
      <t>Vous suivez un cours d’échecs une fois par semaine, sur le créneau que vous choisissez.</t>
    </r>
  </si>
  <si>
    <r>
      <rPr>
        <b/>
        <sz val="12"/>
        <color rgb="FFFF0000"/>
        <rFont val="Times New Roman"/>
        <family val="1"/>
      </rPr>
      <t xml:space="preserve">2.   </t>
    </r>
    <r>
      <rPr>
        <b/>
        <u/>
        <sz val="10"/>
        <color rgb="FFFF0000"/>
        <rFont val="Times New Roman"/>
        <family val="1"/>
      </rPr>
      <t>Ateliers option 1</t>
    </r>
    <r>
      <rPr>
        <b/>
        <sz val="10"/>
        <color rgb="FFFF0000"/>
        <rFont val="Times New Roman"/>
        <family val="1"/>
      </rPr>
      <t xml:space="preserve"> : </t>
    </r>
    <r>
      <rPr>
        <sz val="10"/>
        <rFont val="Times New Roman"/>
        <family val="1"/>
      </rPr>
      <t>Cette option, permet de choisir un second créneaux.</t>
    </r>
  </si>
  <si>
    <r>
      <rPr>
        <b/>
        <sz val="10"/>
        <color rgb="FFFF0000"/>
        <rFont val="Times New Roman"/>
        <family val="1"/>
      </rPr>
      <t xml:space="preserve">2.   </t>
    </r>
    <r>
      <rPr>
        <b/>
        <u/>
        <sz val="10"/>
        <color rgb="FFFF0000"/>
        <rFont val="Times New Roman"/>
        <family val="1"/>
      </rPr>
      <t>Ateliers option 2:</t>
    </r>
    <r>
      <rPr>
        <b/>
        <sz val="10"/>
        <color rgb="FFFF0000"/>
        <rFont val="Times New Roman"/>
        <family val="1"/>
      </rPr>
      <t xml:space="preserve">  </t>
    </r>
    <r>
      <rPr>
        <sz val="10"/>
        <color rgb="FFFF0000"/>
        <rFont val="Times New Roman"/>
        <family val="1"/>
      </rPr>
      <t xml:space="preserve"> </t>
    </r>
    <r>
      <rPr>
        <sz val="10"/>
        <rFont val="Times New Roman"/>
        <family val="1"/>
      </rPr>
      <t>Vous travaillez à votre rythme en regardant des vidéos sans interactions de l'animateur</t>
    </r>
    <r>
      <rPr>
        <b/>
        <sz val="10"/>
        <color rgb="FFFF0000"/>
        <rFont val="Times New Roman"/>
        <family val="1"/>
      </rPr>
      <t xml:space="preserve">
</t>
    </r>
    <r>
      <rPr>
        <sz val="10"/>
        <rFont val="Arial"/>
        <family val="2"/>
      </rPr>
      <t xml:space="preserve">•     </t>
    </r>
    <r>
      <rPr>
        <sz val="10"/>
        <rFont val="Times New Roman"/>
        <family val="1"/>
      </rPr>
      <t>Option annuelle qui donne accès à une plate forme web pour l'apprentissage d'ouvertures et de thèmes spécifiques.</t>
    </r>
  </si>
  <si>
    <t>FICHE DE RENSEIGNEMENTS</t>
  </si>
  <si>
    <t>Prénom</t>
  </si>
  <si>
    <t>Nom</t>
  </si>
  <si>
    <t>Date de Naissance</t>
  </si>
  <si>
    <t>U 8 inférieur à 8 ans : Petit Poussin</t>
  </si>
  <si>
    <t>SEN: entre 20 et 49 ans: Sénior</t>
  </si>
  <si>
    <t>SEN +: entre 50 et 64 ans: Sénior Plus</t>
  </si>
  <si>
    <t>VET: à partir de 65 ans: Vétérant</t>
  </si>
  <si>
    <t>U 10: entre 9 et 10 ans : Poussin</t>
  </si>
  <si>
    <t>U 12: entre 11 et 12 ans: Pupille</t>
  </si>
  <si>
    <t>U 14: entre 13 et 14 ans: Benjamin</t>
  </si>
  <si>
    <t>U 16: entre 15 et 16 ans: Minime</t>
  </si>
  <si>
    <t>U 18: entre 17 et 18 ans: Cadet</t>
  </si>
  <si>
    <t>U 20: entre 19 et 20 ans: Junior</t>
  </si>
  <si>
    <t>Catégorie d'âge (au 1er janvier)</t>
  </si>
  <si>
    <t>Niveau 1</t>
  </si>
  <si>
    <t>Niveau 2</t>
  </si>
  <si>
    <t>Niveau 3</t>
  </si>
  <si>
    <t>Niveau 4</t>
  </si>
  <si>
    <t>Adresse</t>
  </si>
  <si>
    <t>Commune CAPM</t>
  </si>
  <si>
    <t>Code postal</t>
  </si>
  <si>
    <t>Boutigny</t>
  </si>
  <si>
    <t>Saint-Soupplets</t>
  </si>
  <si>
    <t>Forfry</t>
  </si>
  <si>
    <t>Gesvres-le-chapitre</t>
  </si>
  <si>
    <t>Monthyon</t>
  </si>
  <si>
    <t>Barcy</t>
  </si>
  <si>
    <t>Chambry</t>
  </si>
  <si>
    <t>Varreddes</t>
  </si>
  <si>
    <t>Chauconin Neufmontiers</t>
  </si>
  <si>
    <t>Crégy-lès-Meaux</t>
  </si>
  <si>
    <t>Germigny l'evêque</t>
  </si>
  <si>
    <t>Poincy</t>
  </si>
  <si>
    <t>Trilbardou</t>
  </si>
  <si>
    <t>Vignely</t>
  </si>
  <si>
    <t>Villenoy</t>
  </si>
  <si>
    <t>Meaux</t>
  </si>
  <si>
    <t>Trilport</t>
  </si>
  <si>
    <t>Nanteuil-lès-Meaux</t>
  </si>
  <si>
    <t>Fublaines</t>
  </si>
  <si>
    <t>Montceaux-lès-Meaux</t>
  </si>
  <si>
    <t>Isles-lès-Meaux</t>
  </si>
  <si>
    <t>Mareuil-lès-Meaux</t>
  </si>
  <si>
    <t>Quincy-Voisins</t>
  </si>
  <si>
    <t>Villemareuil</t>
  </si>
  <si>
    <t>Penchard</t>
  </si>
  <si>
    <t>Saint-Fiacre</t>
  </si>
  <si>
    <t>autre</t>
  </si>
  <si>
    <t>Autre commune</t>
  </si>
  <si>
    <t>Email</t>
  </si>
  <si>
    <t>si autre commune préciser</t>
  </si>
  <si>
    <r>
      <rPr>
        <b/>
        <sz val="10"/>
        <color rgb="FFFF0000"/>
        <rFont val="Times New Roman"/>
        <family val="1"/>
      </rPr>
      <t xml:space="preserve">3.     </t>
    </r>
    <r>
      <rPr>
        <b/>
        <u/>
        <sz val="10"/>
        <color rgb="FFFF0000"/>
        <rFont val="Times New Roman"/>
        <family val="1"/>
      </rPr>
      <t>Compétitions Fédérales</t>
    </r>
    <r>
      <rPr>
        <b/>
        <sz val="10"/>
        <color rgb="FFFF0000"/>
        <rFont val="Times New Roman"/>
        <family val="1"/>
      </rPr>
      <t xml:space="preserve"> : </t>
    </r>
    <r>
      <rPr>
        <sz val="10"/>
        <rFont val="Times New Roman"/>
        <family val="1"/>
      </rPr>
      <t xml:space="preserve">Essentiellement les dimanches selon un calendrier fédéral, en équipe du club ou en solo selon le tournoi.
</t>
    </r>
    <r>
      <rPr>
        <sz val="10"/>
        <rFont val="Arial"/>
        <family val="2"/>
      </rPr>
      <t xml:space="preserve">•      </t>
    </r>
    <r>
      <rPr>
        <sz val="10"/>
        <rFont val="Times New Roman"/>
        <family val="1"/>
      </rPr>
      <t>La licence A permet de jouer des cadences lentes de plus d'une heure avec notation obligatoire.</t>
    </r>
  </si>
  <si>
    <r>
      <rPr>
        <b/>
        <sz val="10"/>
        <color rgb="FFFF0000"/>
        <rFont val="Times New Roman"/>
        <family val="1"/>
      </rPr>
      <t xml:space="preserve">4.     </t>
    </r>
    <r>
      <rPr>
        <b/>
        <u/>
        <sz val="10"/>
        <color rgb="FFFF0000"/>
        <rFont val="Times New Roman"/>
        <family val="1"/>
      </rPr>
      <t>Total cotisation annuelle</t>
    </r>
    <r>
      <rPr>
        <b/>
        <sz val="10"/>
        <color rgb="FFFF0000"/>
        <rFont val="Times New Roman"/>
        <family val="1"/>
      </rPr>
      <t xml:space="preserve"> : </t>
    </r>
  </si>
  <si>
    <t>Questionnaire santé</t>
  </si>
  <si>
    <t>https://echecs.asso.fr/Actus/14098/questionnaire_majeur.pdf</t>
  </si>
  <si>
    <t>https://echecs.asso.fr/Actus/14098/questionnaire_mineur.pdf</t>
  </si>
  <si>
    <t>https://echecs.asso.fr/Actus/14098/attestation_negative.pdf</t>
  </si>
  <si>
    <t>code_postal</t>
  </si>
  <si>
    <t>77910</t>
  </si>
  <si>
    <t>77470</t>
  </si>
  <si>
    <t>77124</t>
  </si>
  <si>
    <t>77165</t>
  </si>
  <si>
    <t>77450</t>
  </si>
  <si>
    <t>77100</t>
  </si>
  <si>
    <t>77122</t>
  </si>
  <si>
    <t>77860</t>
  </si>
  <si>
    <t>mareuil-lès-meaux</t>
  </si>
  <si>
    <t>monthyon</t>
  </si>
  <si>
    <t>chauconin-neufmontiers</t>
  </si>
  <si>
    <t>forfry</t>
  </si>
  <si>
    <t>isles-lès-villenoy</t>
  </si>
  <si>
    <t>boutigny</t>
  </si>
  <si>
    <t>quincy-voisins</t>
  </si>
  <si>
    <t>barcy</t>
  </si>
  <si>
    <t>meaux</t>
  </si>
  <si>
    <t/>
  </si>
  <si>
    <t>crégy-lès-meaux</t>
  </si>
  <si>
    <t>gesvres-le-chapitre</t>
  </si>
  <si>
    <t>trilbardou</t>
  </si>
  <si>
    <t>fublaines</t>
  </si>
  <si>
    <t>chambry</t>
  </si>
  <si>
    <t>nanteuil-lès-meaux</t>
  </si>
  <si>
    <t>penchard</t>
  </si>
  <si>
    <t>saint-soupplets</t>
  </si>
  <si>
    <t>vignely</t>
  </si>
  <si>
    <t>montceaux-lès-meaux</t>
  </si>
  <si>
    <t>germigny-l'évêque</t>
  </si>
  <si>
    <t>villenoy</t>
  </si>
  <si>
    <t>poincy</t>
  </si>
  <si>
    <t>varreddes</t>
  </si>
  <si>
    <t>saint-fiacre</t>
  </si>
  <si>
    <t>trilport</t>
  </si>
  <si>
    <t>villemareuil</t>
  </si>
  <si>
    <t>commune</t>
  </si>
  <si>
    <t>code postal</t>
  </si>
  <si>
    <t>num ligne</t>
  </si>
  <si>
    <t>cp ok</t>
  </si>
  <si>
    <t>Ancienneté dans le club</t>
  </si>
  <si>
    <t>Inscription Familiale</t>
  </si>
  <si>
    <t>Catégories d'âge</t>
  </si>
  <si>
    <t>Colonne1</t>
  </si>
  <si>
    <t>tailles tee shirt</t>
  </si>
  <si>
    <t>horaires formation</t>
  </si>
  <si>
    <r>
      <rPr>
        <b/>
        <sz val="10"/>
        <color rgb="FFFF0000"/>
        <rFont val="Times New Roman"/>
        <family val="1"/>
      </rPr>
      <t xml:space="preserve">1.     </t>
    </r>
    <r>
      <rPr>
        <b/>
        <u/>
        <sz val="10"/>
        <color rgb="FFFF0000"/>
        <rFont val="Times New Roman"/>
        <family val="1"/>
      </rPr>
      <t>Jeu Libre</t>
    </r>
    <r>
      <rPr>
        <b/>
        <sz val="10"/>
        <color rgb="FFFF0000"/>
        <rFont val="Times New Roman"/>
        <family val="1"/>
      </rPr>
      <t xml:space="preserve"> :   Adhésion obligatoire </t>
    </r>
    <r>
      <rPr>
        <sz val="10"/>
        <rFont val="Times New Roman"/>
        <family val="1"/>
      </rPr>
      <t xml:space="preserve">(licence B)                                                                                   </t>
    </r>
    <r>
      <rPr>
        <b/>
        <sz val="10"/>
        <color rgb="FFFF0000"/>
        <rFont val="Times New Roman"/>
        <family val="1"/>
      </rPr>
      <t xml:space="preserve">1. Bis   Tee Shirt La Tour Noire
</t>
    </r>
    <r>
      <rPr>
        <sz val="10"/>
        <rFont val="Arial"/>
        <family val="2"/>
      </rPr>
      <t xml:space="preserve">•     </t>
    </r>
    <r>
      <rPr>
        <sz val="10"/>
        <rFont val="Times New Roman"/>
        <family val="1"/>
      </rPr>
      <t>Jouez pendant nos horaires d'ouverture, vous restez le temps que vous souhaitez.</t>
    </r>
  </si>
  <si>
    <t>FICHE D'INSCRIPTIONS SAISON 2025-2026</t>
  </si>
  <si>
    <t>Rang d'inscription</t>
  </si>
  <si>
    <t>Attestation de réponse négative à tout le questionnaire</t>
  </si>
  <si>
    <t>NON</t>
  </si>
  <si>
    <r>
      <t xml:space="preserve">Date du certificat médical dans le cas où le questionnaire santé aurait une réponse positive : 
</t>
    </r>
    <r>
      <rPr>
        <i/>
        <sz val="10"/>
        <rFont val="Times New Roman"/>
        <family val="1"/>
      </rPr>
      <t>Dans ce cas merci de nous amener votre certificat médical lors de l'inscription</t>
    </r>
  </si>
  <si>
    <t>19h30 à 21h00 en visio (distanciel niv 3 ou 4)</t>
  </si>
  <si>
    <t>20h00 à 21h00 (niv 3 uniquement)</t>
  </si>
  <si>
    <t>Mon Elo au 1er janvier</t>
  </si>
  <si>
    <t xml:space="preserve">TARIFS </t>
  </si>
  <si>
    <t>Inscription jeu libre jeunes</t>
  </si>
  <si>
    <t>Inscription jeu libre adultes</t>
  </si>
  <si>
    <t>tee shirts jeunes</t>
  </si>
  <si>
    <t>tee shirts adlutes</t>
  </si>
  <si>
    <t>atelier niv 1</t>
  </si>
  <si>
    <t>atelier niv 2</t>
  </si>
  <si>
    <t>atelier niv 3</t>
  </si>
  <si>
    <t>atelier niv 4</t>
  </si>
  <si>
    <t>option 2 ème créneau atelier</t>
  </si>
  <si>
    <t>option atelier vidéo</t>
  </si>
  <si>
    <r>
      <rPr>
        <sz val="10"/>
        <rFont val="Times New Roman"/>
        <family val="1"/>
      </rPr>
      <t>Licence A pour Jeunes 6 à 13 ans</t>
    </r>
  </si>
  <si>
    <r>
      <rPr>
        <sz val="10"/>
        <rFont val="Times New Roman"/>
        <family val="1"/>
      </rPr>
      <t>Licence A pour Jeunes 14 à 20 ans</t>
    </r>
  </si>
  <si>
    <r>
      <rPr>
        <sz val="10"/>
        <rFont val="Times New Roman"/>
        <family val="1"/>
      </rPr>
      <t>Licence A pour Adultes</t>
    </r>
  </si>
  <si>
    <t>Pass Sport</t>
  </si>
  <si>
    <t>Eligible pass Sport</t>
  </si>
  <si>
    <t>remise Féminine</t>
  </si>
  <si>
    <t>2 ème inscription famille</t>
  </si>
  <si>
    <t>3 ème inscription famille</t>
  </si>
  <si>
    <t>4 ème inscription famille</t>
  </si>
  <si>
    <t>cours 1er janvier</t>
  </si>
  <si>
    <t>cours 1er mars</t>
  </si>
  <si>
    <t>jeu libre 1er janvier</t>
  </si>
  <si>
    <t>jeu libre 1er mars</t>
  </si>
  <si>
    <t>sup 2000 elo</t>
  </si>
  <si>
    <t>Homme</t>
  </si>
  <si>
    <t>Femme</t>
  </si>
  <si>
    <t>Je m'inscris ou j'inscris mon enfant au club d'échecs La Tour Noire de Meaux pour la saison actuelle. La totalité de ma cotisation est réglée le jour de l'inscription (encaissable en 1 ou plusieurs fois). Aucun remboursement partiel ou total, ne pourra être réclamé si je décide d’interrompre mes cours, sauf cas de force majeur (déménagement à plus de 30 km).
J'accepte les conditions générales, ainsi que...
•     le règlement intérieur et la charte du joueur d'échecs (tout manquement sera notifié par un premier avertissement verbal)
Nous mettons à votre disposition un encadrant à chaque horaire de jeu libre ou pendant les cours ainsi que nos compétitions fédérales à domicile.
L'inscription sera validée une fois que vous aurez pris connaissance et répondu aux questions de non contres indications.
Je certifie l'exactitude des fiches d'inscriptions ou celles de mon enfant.</t>
  </si>
  <si>
    <t>A Meaux le:</t>
  </si>
  <si>
    <t>Mention lu et approuvé</t>
  </si>
  <si>
    <t>saison</t>
  </si>
  <si>
    <t>% / date</t>
  </si>
  <si>
    <t>inscription après 1er janvier</t>
  </si>
  <si>
    <t>inscription après 1er mars</t>
  </si>
  <si>
    <t>jeu libre après 1er janvier</t>
  </si>
  <si>
    <t>jeu libre après 1er mars</t>
  </si>
  <si>
    <t>pass sport</t>
  </si>
  <si>
    <t>Sexe</t>
  </si>
  <si>
    <t>montant remises potentielles</t>
  </si>
  <si>
    <t>Accord de contact sur WhatsApp</t>
  </si>
  <si>
    <t>OUI</t>
  </si>
  <si>
    <t>Attestation de lecture et consentement au formulaire de droits à l'image</t>
  </si>
  <si>
    <t>FICHE D'INFORMATION</t>
  </si>
  <si>
    <t>Virement</t>
  </si>
  <si>
    <t>Espèces</t>
  </si>
  <si>
    <t>Chèque</t>
  </si>
  <si>
    <r>
      <t>Nom et signature (</t>
    </r>
    <r>
      <rPr>
        <i/>
        <sz val="10"/>
        <color rgb="FF000000"/>
        <rFont val="Times New Roman"/>
        <family val="1"/>
      </rPr>
      <t>le nom vaut signature)</t>
    </r>
  </si>
  <si>
    <t>445FAUX</t>
  </si>
  <si>
    <r>
      <t xml:space="preserve">Droits à l'image 
</t>
    </r>
    <r>
      <rPr>
        <b/>
        <i/>
        <sz val="10"/>
        <rFont val="Times New Roman"/>
        <family val="1"/>
      </rPr>
      <t>double cliquer pour ouvrir le document)</t>
    </r>
  </si>
  <si>
    <t>Que pouvez vous ou souhaitez apporter comme aide à notre association?</t>
  </si>
  <si>
    <t>Cotisation jeu libre</t>
  </si>
  <si>
    <t>Allergies</t>
  </si>
  <si>
    <t>Comportements</t>
  </si>
  <si>
    <t>Informations médicales</t>
  </si>
  <si>
    <t>Maladies</t>
  </si>
  <si>
    <t>Personnes pouvant récupérer votre enfant</t>
  </si>
  <si>
    <t>autres</t>
  </si>
  <si>
    <t>dyslexie</t>
  </si>
  <si>
    <t>dysorthographie</t>
  </si>
  <si>
    <t>dysphasie</t>
  </si>
  <si>
    <t>dyspraxie</t>
  </si>
  <si>
    <t>TDAH</t>
  </si>
  <si>
    <t>TDA</t>
  </si>
  <si>
    <t>anxiété de performance</t>
  </si>
  <si>
    <t>manque de confiance en soi</t>
  </si>
  <si>
    <t>TSA</t>
  </si>
  <si>
    <t>Informations que vous souhaitez porter à notre connaissance</t>
  </si>
  <si>
    <t>notes</t>
  </si>
  <si>
    <t>formule validation mail</t>
  </si>
  <si>
    <t>téléphone 1</t>
  </si>
  <si>
    <t>téléphone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</si>
</sst>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;;;"/>
    <numFmt numFmtId="165" formatCode="#,##0.00\ &quot;€&quot;"/>
    <numFmt numFmtId="166" formatCode="0#&quot; &quot;##&quot; &quot;##&quot; &quot;##&quot; &quot;##"/>
    <numFmt numFmtId="167" formatCode="[$-40C]d\ mmmm\ yyyy;@"/>
  </numFmts>
  <fonts count="25" x14ac:knownFonts="1">
    <font>
      <sz val="10"/>
      <color rgb="FF000000"/>
      <name val="Times New Roman"/>
      <charset val="204"/>
    </font>
    <font>
      <b/>
      <sz val="10"/>
      <name val="Times New Roman"/>
    </font>
    <font>
      <sz val="10"/>
      <name val="Times New Roman"/>
    </font>
    <font>
      <sz val="12"/>
      <name val="Times New Roman"/>
    </font>
    <font>
      <sz val="11"/>
      <name val="Times New Roman"/>
    </font>
    <font>
      <b/>
      <sz val="10"/>
      <color rgb="FFFF0000"/>
      <name val="Times New Roman"/>
      <family val="1"/>
    </font>
    <font>
      <b/>
      <u/>
      <sz val="10"/>
      <color rgb="FFFF000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2"/>
      <color rgb="FFFF0000"/>
      <name val="Times New Roman"/>
      <family val="1"/>
    </font>
    <font>
      <sz val="10"/>
      <color rgb="FFFF0000"/>
      <name val="Times New Roman"/>
      <family val="1"/>
    </font>
    <font>
      <sz val="12"/>
      <name val="Times New Roman"/>
      <family val="1"/>
    </font>
    <font>
      <sz val="20"/>
      <color rgb="FFFF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u/>
      <sz val="10"/>
      <color theme="10"/>
      <name val="Times New Roman"/>
      <charset val="204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i/>
      <sz val="10"/>
      <name val="Times New Roman"/>
      <family val="1"/>
    </font>
    <font>
      <i/>
      <sz val="10"/>
      <color rgb="FF000000"/>
      <name val="Times New Roman"/>
      <family val="1"/>
    </font>
    <font>
      <b/>
      <i/>
      <sz val="10"/>
      <name val="Times New Roman"/>
      <family val="1"/>
    </font>
    <font>
      <u/>
      <sz val="10"/>
      <color theme="10"/>
      <name val="Times New Roman"/>
      <family val="1"/>
    </font>
    <font>
      <sz val="10"/>
      <color rgb="FF474747"/>
      <name val="Arial"/>
      <family val="2"/>
    </font>
    <font>
      <i/>
      <sz val="8"/>
      <color rgb="FF333333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9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</fills>
  <borders count="44">
    <border>
      <left/>
      <right/>
      <top/>
      <bottom/>
      <diagonal/>
    </border>
    <border>
      <left style="thin">
        <color rgb="FFFFCCFF"/>
      </left>
      <right/>
      <top style="thin">
        <color rgb="FFFFCCFF"/>
      </top>
      <bottom style="thin">
        <color rgb="FFFFCCFF"/>
      </bottom>
      <diagonal/>
    </border>
    <border>
      <left/>
      <right/>
      <top style="thin">
        <color rgb="FFFFCCFF"/>
      </top>
      <bottom style="thin">
        <color rgb="FFFFCCFF"/>
      </bottom>
      <diagonal/>
    </border>
    <border>
      <left/>
      <right style="thin">
        <color rgb="FFFFCCFF"/>
      </right>
      <top style="thin">
        <color rgb="FFFFCCFF"/>
      </top>
      <bottom style="thin">
        <color rgb="FFFFCCFF"/>
      </bottom>
      <diagonal/>
    </border>
    <border>
      <left style="thin">
        <color rgb="FFFFCCFF"/>
      </left>
      <right/>
      <top style="thin">
        <color rgb="FFFFCCFF"/>
      </top>
      <bottom/>
      <diagonal/>
    </border>
    <border>
      <left/>
      <right/>
      <top style="thin">
        <color rgb="FFFFCCFF"/>
      </top>
      <bottom/>
      <diagonal/>
    </border>
    <border>
      <left style="thin">
        <color rgb="FFFFCCFF"/>
      </left>
      <right/>
      <top/>
      <bottom/>
      <diagonal/>
    </border>
    <border>
      <left/>
      <right/>
      <top/>
      <bottom style="thin">
        <color rgb="FFFFCCFF"/>
      </bottom>
      <diagonal/>
    </border>
    <border>
      <left/>
      <right style="thin">
        <color rgb="FFFFCCFF"/>
      </right>
      <top/>
      <bottom style="thin">
        <color rgb="FFFFCCFF"/>
      </bottom>
      <diagonal/>
    </border>
    <border>
      <left/>
      <right style="thin">
        <color rgb="FF000000"/>
      </right>
      <top style="thin">
        <color rgb="FFFFCCFF"/>
      </top>
      <bottom style="thin">
        <color rgb="FFFFCCFF"/>
      </bottom>
      <diagonal/>
    </border>
    <border>
      <left style="thin">
        <color rgb="FF000000"/>
      </left>
      <right/>
      <top style="thin">
        <color rgb="FFFFCCFF"/>
      </top>
      <bottom style="thin">
        <color rgb="FFFFCCFF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/>
      <right style="thin">
        <color theme="9"/>
      </right>
      <top style="medium">
        <color rgb="FFFFC000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 style="thin">
        <color theme="9"/>
      </top>
      <bottom/>
      <diagonal/>
    </border>
    <border>
      <left/>
      <right style="medium">
        <color rgb="FFFFC000"/>
      </right>
      <top style="thin">
        <color theme="9"/>
      </top>
      <bottom/>
      <diagonal/>
    </border>
    <border>
      <left style="medium">
        <color rgb="FFFFC000"/>
      </left>
      <right/>
      <top style="thin">
        <color theme="9"/>
      </top>
      <bottom style="medium">
        <color rgb="FFFFC000"/>
      </bottom>
      <diagonal/>
    </border>
    <border>
      <left/>
      <right/>
      <top style="thin">
        <color theme="9"/>
      </top>
      <bottom style="medium">
        <color rgb="FFFFC000"/>
      </bottom>
      <diagonal/>
    </border>
    <border>
      <left/>
      <right style="thin">
        <color theme="9"/>
      </right>
      <top style="thin">
        <color theme="9"/>
      </top>
      <bottom style="medium">
        <color rgb="FFFFC000"/>
      </bottom>
      <diagonal/>
    </border>
    <border>
      <left/>
      <right style="medium">
        <color rgb="FFFFC000"/>
      </right>
      <top style="thin">
        <color theme="9"/>
      </top>
      <bottom style="medium">
        <color rgb="FFFFC000"/>
      </bottom>
      <diagonal/>
    </border>
    <border>
      <left style="thick">
        <color theme="5"/>
      </left>
      <right style="thick">
        <color theme="5"/>
      </right>
      <top style="thick">
        <color theme="5"/>
      </top>
      <bottom style="thick">
        <color theme="5"/>
      </bottom>
      <diagonal/>
    </border>
    <border>
      <left style="thick">
        <color theme="5"/>
      </left>
      <right/>
      <top style="thick">
        <color theme="5"/>
      </top>
      <bottom style="thick">
        <color theme="5"/>
      </bottom>
      <diagonal/>
    </border>
    <border>
      <left/>
      <right style="thick">
        <color theme="5"/>
      </right>
      <top style="thick">
        <color theme="5"/>
      </top>
      <bottom style="thick">
        <color theme="5"/>
      </bottom>
      <diagonal/>
    </border>
    <border>
      <left/>
      <right/>
      <top style="thick">
        <color theme="5"/>
      </top>
      <bottom style="thick">
        <color theme="5"/>
      </bottom>
      <diagonal/>
    </border>
    <border>
      <left style="thick">
        <color theme="5"/>
      </left>
      <right style="double">
        <color rgb="FFFFC000"/>
      </right>
      <top style="thick">
        <color theme="5"/>
      </top>
      <bottom style="thick">
        <color theme="5"/>
      </bottom>
      <diagonal/>
    </border>
    <border>
      <left style="double">
        <color rgb="FFFFC000"/>
      </left>
      <right style="thick">
        <color theme="5"/>
      </right>
      <top style="thick">
        <color theme="5"/>
      </top>
      <bottom style="thick">
        <color theme="5"/>
      </bottom>
      <diagonal/>
    </border>
    <border>
      <left style="thick">
        <color theme="5"/>
      </left>
      <right/>
      <top/>
      <bottom/>
      <diagonal/>
    </border>
    <border>
      <left/>
      <right style="thick">
        <color theme="5"/>
      </right>
      <top/>
      <bottom/>
      <diagonal/>
    </border>
    <border>
      <left/>
      <right/>
      <top/>
      <bottom style="thick">
        <color theme="5"/>
      </bottom>
      <diagonal/>
    </border>
    <border>
      <left/>
      <right style="thick">
        <color theme="5"/>
      </right>
      <top/>
      <bottom style="thick">
        <color theme="5"/>
      </bottom>
      <diagonal/>
    </border>
    <border>
      <left style="thick">
        <color theme="5"/>
      </left>
      <right/>
      <top/>
      <bottom style="thick">
        <color theme="5"/>
      </bottom>
      <diagonal/>
    </border>
    <border>
      <left/>
      <right/>
      <top style="thick">
        <color theme="5"/>
      </top>
      <bottom/>
      <diagonal/>
    </border>
    <border>
      <left/>
      <right style="thick">
        <color theme="5"/>
      </right>
      <top style="thick">
        <color theme="5"/>
      </top>
      <bottom/>
      <diagonal/>
    </border>
    <border>
      <left style="thick">
        <color theme="5"/>
      </left>
      <right/>
      <top style="thick">
        <color theme="5"/>
      </top>
      <bottom/>
      <diagonal/>
    </border>
    <border>
      <left style="thick">
        <color theme="5"/>
      </left>
      <right style="thick">
        <color theme="5"/>
      </right>
      <top/>
      <bottom style="thick">
        <color theme="5"/>
      </bottom>
      <diagonal/>
    </border>
    <border>
      <left style="thick">
        <color theme="5"/>
      </left>
      <right style="thick">
        <color theme="5"/>
      </right>
      <top style="thick">
        <color theme="5"/>
      </top>
      <bottom/>
      <diagonal/>
    </border>
    <border>
      <left style="thick">
        <color theme="5"/>
      </left>
      <right style="thick">
        <color theme="5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281">
    <xf numFmtId="0" fontId="0" fillId="0" borderId="0" xfId="0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 indent="3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top" wrapText="1"/>
    </xf>
    <xf numFmtId="0" fontId="0" fillId="0" borderId="0" xfId="0"/>
    <xf numFmtId="49" fontId="0" fillId="0" borderId="0" xfId="0" applyNumberFormat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 vertical="top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top"/>
    </xf>
    <xf numFmtId="0" fontId="3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0" fillId="0" borderId="7" xfId="0" applyFill="1" applyBorder="1" applyAlignment="1">
      <alignment vertical="top" wrapText="1"/>
    </xf>
    <xf numFmtId="0" fontId="0" fillId="0" borderId="8" xfId="0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12" fillId="0" borderId="2" xfId="0" applyFont="1" applyFill="1" applyBorder="1" applyAlignment="1">
      <alignment vertical="top" wrapText="1"/>
    </xf>
    <xf numFmtId="0" fontId="17" fillId="0" borderId="12" xfId="0" applyFont="1" applyBorder="1" applyAlignment="1">
      <alignment horizontal="left" vertical="top"/>
    </xf>
    <xf numFmtId="0" fontId="17" fillId="0" borderId="14" xfId="0" applyFont="1" applyBorder="1" applyAlignment="1">
      <alignment horizontal="left" vertical="top"/>
    </xf>
    <xf numFmtId="0" fontId="14" fillId="0" borderId="0" xfId="0" applyFont="1" applyFill="1" applyBorder="1" applyAlignment="1">
      <alignment horizontal="center" vertical="top" wrapText="1"/>
    </xf>
    <xf numFmtId="0" fontId="18" fillId="2" borderId="12" xfId="0" applyFont="1" applyFill="1" applyBorder="1" applyAlignment="1">
      <alignment horizontal="center" vertical="top" wrapText="1"/>
    </xf>
    <xf numFmtId="0" fontId="18" fillId="2" borderId="13" xfId="0" applyFont="1" applyFill="1" applyBorder="1" applyAlignment="1">
      <alignment horizontal="center" vertical="top" wrapText="1"/>
    </xf>
    <xf numFmtId="165" fontId="0" fillId="0" borderId="0" xfId="0" applyNumberFormat="1" applyFill="1" applyBorder="1" applyAlignment="1">
      <alignment horizontal="center" vertical="top"/>
    </xf>
    <xf numFmtId="0" fontId="0" fillId="3" borderId="0" xfId="0" applyFill="1" applyBorder="1" applyAlignment="1">
      <alignment horizontal="center" vertical="top"/>
    </xf>
    <xf numFmtId="165" fontId="0" fillId="3" borderId="0" xfId="0" applyNumberFormat="1" applyFill="1" applyBorder="1" applyAlignment="1">
      <alignment horizontal="center" vertical="top"/>
    </xf>
    <xf numFmtId="0" fontId="17" fillId="3" borderId="13" xfId="0" applyFont="1" applyFill="1" applyBorder="1" applyAlignment="1">
      <alignment horizontal="center" vertical="top"/>
    </xf>
    <xf numFmtId="165" fontId="17" fillId="3" borderId="13" xfId="0" applyNumberFormat="1" applyFont="1" applyFill="1" applyBorder="1" applyAlignment="1">
      <alignment horizontal="center" vertical="top"/>
    </xf>
    <xf numFmtId="165" fontId="17" fillId="3" borderId="11" xfId="0" applyNumberFormat="1" applyFont="1" applyFill="1" applyBorder="1" applyAlignment="1">
      <alignment horizontal="center" vertical="top"/>
    </xf>
    <xf numFmtId="0" fontId="17" fillId="3" borderId="11" xfId="0" applyFont="1" applyFill="1" applyBorder="1" applyAlignment="1">
      <alignment horizontal="center" vertical="top"/>
    </xf>
    <xf numFmtId="0" fontId="14" fillId="3" borderId="0" xfId="0" applyFont="1" applyFill="1" applyBorder="1" applyAlignment="1">
      <alignment horizontal="center" vertical="top"/>
    </xf>
    <xf numFmtId="14" fontId="0" fillId="0" borderId="0" xfId="0" applyNumberFormat="1" applyFill="1" applyBorder="1" applyAlignment="1">
      <alignment horizontal="left" vertical="top"/>
    </xf>
    <xf numFmtId="9" fontId="5" fillId="4" borderId="0" xfId="0" applyNumberFormat="1" applyFont="1" applyFill="1" applyBorder="1" applyAlignment="1">
      <alignment horizontal="left" vertical="top"/>
    </xf>
    <xf numFmtId="165" fontId="5" fillId="4" borderId="0" xfId="0" applyNumberFormat="1" applyFont="1" applyFill="1" applyBorder="1" applyAlignment="1">
      <alignment horizontal="center" vertical="top"/>
    </xf>
    <xf numFmtId="0" fontId="5" fillId="4" borderId="0" xfId="0" applyFont="1" applyFill="1" applyBorder="1" applyAlignment="1">
      <alignment horizontal="left" vertical="top"/>
    </xf>
    <xf numFmtId="0" fontId="5" fillId="5" borderId="13" xfId="0" applyFont="1" applyFill="1" applyBorder="1" applyAlignment="1">
      <alignment horizontal="center" vertical="top" wrapText="1"/>
    </xf>
    <xf numFmtId="3" fontId="17" fillId="0" borderId="13" xfId="0" applyNumberFormat="1" applyFont="1" applyBorder="1" applyAlignment="1">
      <alignment horizontal="center" vertical="top"/>
    </xf>
    <xf numFmtId="3" fontId="0" fillId="0" borderId="0" xfId="0" applyNumberFormat="1" applyFill="1" applyBorder="1" applyAlignment="1">
      <alignment horizontal="center" vertical="top"/>
    </xf>
    <xf numFmtId="0" fontId="18" fillId="2" borderId="15" xfId="0" applyFont="1" applyFill="1" applyBorder="1" applyAlignment="1">
      <alignment horizontal="center" vertical="top" wrapText="1"/>
    </xf>
    <xf numFmtId="0" fontId="18" fillId="2" borderId="16" xfId="0" applyFont="1" applyFill="1" applyBorder="1" applyAlignment="1">
      <alignment horizontal="center" vertical="top" wrapText="1"/>
    </xf>
    <xf numFmtId="0" fontId="18" fillId="2" borderId="17" xfId="0" applyFont="1" applyFill="1" applyBorder="1" applyAlignment="1">
      <alignment horizontal="center" vertical="top" wrapText="1"/>
    </xf>
    <xf numFmtId="0" fontId="18" fillId="2" borderId="18" xfId="0" applyFont="1" applyFill="1" applyBorder="1" applyAlignment="1">
      <alignment horizontal="center" vertical="top" wrapText="1"/>
    </xf>
    <xf numFmtId="165" fontId="17" fillId="3" borderId="19" xfId="0" applyNumberFormat="1" applyFont="1" applyFill="1" applyBorder="1" applyAlignment="1">
      <alignment horizontal="center" vertical="top"/>
    </xf>
    <xf numFmtId="0" fontId="17" fillId="3" borderId="20" xfId="0" applyFont="1" applyFill="1" applyBorder="1" applyAlignment="1">
      <alignment horizontal="center" vertical="top"/>
    </xf>
    <xf numFmtId="3" fontId="17" fillId="0" borderId="19" xfId="0" applyNumberFormat="1" applyFont="1" applyBorder="1" applyAlignment="1">
      <alignment horizontal="center" vertical="top"/>
    </xf>
    <xf numFmtId="165" fontId="17" fillId="3" borderId="21" xfId="0" applyNumberFormat="1" applyFont="1" applyFill="1" applyBorder="1" applyAlignment="1">
      <alignment horizontal="center" vertical="top"/>
    </xf>
    <xf numFmtId="165" fontId="17" fillId="3" borderId="22" xfId="0" applyNumberFormat="1" applyFont="1" applyFill="1" applyBorder="1" applyAlignment="1">
      <alignment horizontal="center" vertical="top"/>
    </xf>
    <xf numFmtId="0" fontId="17" fillId="3" borderId="22" xfId="0" applyFont="1" applyFill="1" applyBorder="1" applyAlignment="1">
      <alignment horizontal="center" vertical="top"/>
    </xf>
    <xf numFmtId="0" fontId="17" fillId="3" borderId="23" xfId="0" applyFont="1" applyFill="1" applyBorder="1" applyAlignment="1">
      <alignment horizontal="center" vertical="top"/>
    </xf>
    <xf numFmtId="3" fontId="17" fillId="0" borderId="24" xfId="0" applyNumberFormat="1" applyFont="1" applyBorder="1" applyAlignment="1">
      <alignment horizontal="center" vertical="top"/>
    </xf>
    <xf numFmtId="0" fontId="5" fillId="4" borderId="0" xfId="0" applyFont="1" applyFill="1" applyBorder="1" applyAlignment="1">
      <alignment horizontal="center" vertical="top"/>
    </xf>
    <xf numFmtId="165" fontId="14" fillId="0" borderId="0" xfId="0" applyNumberFormat="1" applyFont="1" applyFill="1" applyBorder="1" applyAlignment="1">
      <alignment horizontal="center" vertical="top"/>
    </xf>
    <xf numFmtId="0" fontId="11" fillId="6" borderId="0" xfId="0" applyFont="1" applyFill="1" applyBorder="1" applyAlignment="1">
      <alignment horizontal="left" vertical="top"/>
    </xf>
    <xf numFmtId="0" fontId="7" fillId="6" borderId="0" xfId="0" applyFont="1" applyFill="1" applyBorder="1" applyAlignment="1">
      <alignment horizontal="left" vertical="top"/>
    </xf>
    <xf numFmtId="0" fontId="9" fillId="7" borderId="25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left" vertical="top"/>
    </xf>
    <xf numFmtId="0" fontId="7" fillId="6" borderId="36" xfId="0" applyFont="1" applyFill="1" applyBorder="1" applyAlignment="1">
      <alignment horizontal="left" vertical="top"/>
    </xf>
    <xf numFmtId="0" fontId="11" fillId="6" borderId="32" xfId="0" applyFont="1" applyFill="1" applyBorder="1" applyAlignment="1">
      <alignment horizontal="left" vertical="top"/>
    </xf>
    <xf numFmtId="0" fontId="0" fillId="0" borderId="36" xfId="0" applyFill="1" applyBorder="1" applyAlignment="1">
      <alignment horizontal="left" vertical="top"/>
    </xf>
    <xf numFmtId="0" fontId="11" fillId="6" borderId="38" xfId="0" applyFont="1" applyFill="1" applyBorder="1" applyAlignment="1">
      <alignment horizontal="left" vertical="top"/>
    </xf>
    <xf numFmtId="0" fontId="11" fillId="6" borderId="36" xfId="0" applyFont="1" applyFill="1" applyBorder="1" applyAlignment="1">
      <alignment horizontal="left" vertical="top"/>
    </xf>
    <xf numFmtId="0" fontId="11" fillId="6" borderId="37" xfId="0" applyFont="1" applyFill="1" applyBorder="1" applyAlignment="1">
      <alignment horizontal="left" vertical="top"/>
    </xf>
    <xf numFmtId="0" fontId="11" fillId="6" borderId="31" xfId="0" applyFont="1" applyFill="1" applyBorder="1" applyAlignment="1">
      <alignment horizontal="left" vertical="top"/>
    </xf>
    <xf numFmtId="0" fontId="11" fillId="6" borderId="33" xfId="0" applyFont="1" applyFill="1" applyBorder="1" applyAlignment="1">
      <alignment horizontal="left" vertical="top"/>
    </xf>
    <xf numFmtId="0" fontId="0" fillId="0" borderId="31" xfId="0" applyFill="1" applyBorder="1" applyAlignment="1">
      <alignment horizontal="left" vertical="top"/>
    </xf>
    <xf numFmtId="0" fontId="0" fillId="0" borderId="32" xfId="0" applyFill="1" applyBorder="1" applyAlignment="1">
      <alignment horizontal="left" vertical="top"/>
    </xf>
    <xf numFmtId="0" fontId="9" fillId="7" borderId="26" xfId="0" applyFont="1" applyFill="1" applyBorder="1" applyAlignment="1">
      <alignment horizontal="center" vertical="center" wrapText="1"/>
    </xf>
    <xf numFmtId="0" fontId="1" fillId="7" borderId="25" xfId="0" applyFont="1" applyFill="1" applyBorder="1" applyAlignment="1">
      <alignment horizontal="center" vertical="center" wrapText="1"/>
    </xf>
    <xf numFmtId="0" fontId="14" fillId="7" borderId="25" xfId="0" applyFont="1" applyFill="1" applyBorder="1" applyAlignment="1">
      <alignment horizontal="center" vertical="top"/>
    </xf>
    <xf numFmtId="0" fontId="7" fillId="0" borderId="26" xfId="0" applyFont="1" applyFill="1" applyBorder="1" applyAlignment="1" applyProtection="1">
      <alignment horizontal="left" vertical="top"/>
      <protection locked="0"/>
    </xf>
    <xf numFmtId="166" fontId="7" fillId="0" borderId="26" xfId="0" applyNumberFormat="1" applyFont="1" applyFill="1" applyBorder="1" applyAlignment="1" applyProtection="1">
      <alignment horizontal="center" vertical="top"/>
      <protection locked="0"/>
    </xf>
    <xf numFmtId="166" fontId="7" fillId="0" borderId="25" xfId="0" applyNumberFormat="1" applyFont="1" applyFill="1" applyBorder="1" applyAlignment="1" applyProtection="1">
      <alignment horizontal="center" vertical="top"/>
      <protection locked="0"/>
    </xf>
    <xf numFmtId="164" fontId="0" fillId="0" borderId="25" xfId="0" applyNumberFormat="1" applyFill="1" applyBorder="1" applyAlignment="1" applyProtection="1">
      <alignment horizontal="left" vertical="center" wrapText="1"/>
      <protection locked="0"/>
    </xf>
    <xf numFmtId="164" fontId="0" fillId="0" borderId="39" xfId="0" applyNumberFormat="1" applyFill="1" applyBorder="1" applyAlignment="1" applyProtection="1">
      <alignment horizontal="left" vertical="center" wrapText="1"/>
      <protection locked="0"/>
    </xf>
    <xf numFmtId="0" fontId="0" fillId="0" borderId="27" xfId="0" applyFill="1" applyBorder="1" applyAlignment="1" applyProtection="1">
      <alignment horizontal="left" vertical="top"/>
      <protection locked="0"/>
    </xf>
    <xf numFmtId="0" fontId="0" fillId="0" borderId="34" xfId="0" applyFill="1" applyBorder="1" applyAlignment="1" applyProtection="1">
      <alignment horizontal="left" vertical="top"/>
      <protection locked="0"/>
    </xf>
    <xf numFmtId="165" fontId="7" fillId="7" borderId="0" xfId="0" applyNumberFormat="1" applyFont="1" applyFill="1" applyBorder="1" applyAlignment="1">
      <alignment horizontal="center" vertical="center" wrapText="1"/>
    </xf>
    <xf numFmtId="165" fontId="7" fillId="7" borderId="26" xfId="0" applyNumberFormat="1" applyFont="1" applyFill="1" applyBorder="1" applyAlignment="1">
      <alignment horizontal="center" vertical="center" wrapText="1"/>
    </xf>
    <xf numFmtId="164" fontId="0" fillId="0" borderId="40" xfId="0" applyNumberFormat="1" applyFill="1" applyBorder="1" applyAlignment="1" applyProtection="1">
      <alignment horizontal="left" vertical="center" wrapText="1"/>
      <protection locked="0"/>
    </xf>
    <xf numFmtId="167" fontId="7" fillId="0" borderId="25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25" xfId="0" applyNumberFormat="1" applyFont="1" applyFill="1" applyBorder="1" applyAlignment="1" applyProtection="1">
      <alignment horizontal="left" vertical="center" wrapText="1"/>
      <protection locked="0"/>
    </xf>
    <xf numFmtId="0" fontId="9" fillId="7" borderId="37" xfId="0" applyFont="1" applyFill="1" applyBorder="1" applyAlignment="1">
      <alignment horizontal="center" vertical="center" wrapText="1"/>
    </xf>
    <xf numFmtId="0" fontId="9" fillId="7" borderId="25" xfId="0" applyFont="1" applyFill="1" applyBorder="1" applyAlignment="1">
      <alignment horizontal="center" vertical="center" wrapText="1"/>
    </xf>
    <xf numFmtId="0" fontId="9" fillId="7" borderId="26" xfId="0" applyFont="1" applyFill="1" applyBorder="1" applyAlignment="1">
      <alignment horizontal="center" vertical="center" wrapText="1"/>
    </xf>
    <xf numFmtId="0" fontId="9" fillId="7" borderId="38" xfId="0" applyFont="1" applyFill="1" applyBorder="1" applyAlignment="1">
      <alignment horizontal="center" vertical="center" wrapText="1"/>
    </xf>
    <xf numFmtId="0" fontId="11" fillId="6" borderId="28" xfId="0" applyFont="1" applyFill="1" applyBorder="1" applyAlignment="1">
      <alignment horizontal="left" vertical="top"/>
    </xf>
    <xf numFmtId="0" fontId="11" fillId="6" borderId="41" xfId="0" applyFont="1" applyFill="1" applyBorder="1" applyAlignment="1">
      <alignment horizontal="left" vertical="top"/>
    </xf>
    <xf numFmtId="0" fontId="0" fillId="9" borderId="42" xfId="0" applyFill="1" applyBorder="1" applyAlignment="1">
      <alignment horizontal="left" vertical="top"/>
    </xf>
    <xf numFmtId="0" fontId="11" fillId="0" borderId="43" xfId="0" applyFont="1" applyFill="1" applyBorder="1" applyAlignment="1">
      <alignment horizontal="left" vertical="top"/>
    </xf>
    <xf numFmtId="165" fontId="2" fillId="0" borderId="25" xfId="0" applyNumberFormat="1" applyFont="1" applyFill="1" applyBorder="1" applyAlignment="1">
      <alignment horizontal="center" vertical="center" wrapText="1"/>
    </xf>
    <xf numFmtId="164" fontId="0" fillId="0" borderId="32" xfId="0" applyNumberFormat="1" applyFill="1" applyBorder="1" applyAlignment="1" applyProtection="1">
      <alignment horizontal="left" vertical="center" wrapText="1"/>
      <protection locked="0"/>
    </xf>
    <xf numFmtId="164" fontId="0" fillId="0" borderId="27" xfId="0" applyNumberFormat="1" applyFill="1" applyBorder="1" applyAlignment="1" applyProtection="1">
      <alignment horizontal="left" vertical="center" wrapText="1"/>
      <protection locked="0"/>
    </xf>
    <xf numFmtId="0" fontId="0" fillId="0" borderId="27" xfId="0" applyFill="1" applyBorder="1" applyAlignment="1" applyProtection="1">
      <alignment horizontal="center" vertical="top"/>
      <protection locked="0"/>
    </xf>
    <xf numFmtId="3" fontId="2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5" xfId="0" applyFill="1" applyBorder="1" applyAlignment="1" applyProtection="1">
      <alignment horizontal="center" vertical="top"/>
      <protection locked="0"/>
    </xf>
    <xf numFmtId="164" fontId="0" fillId="0" borderId="28" xfId="0" applyNumberFormat="1" applyFill="1" applyBorder="1" applyAlignment="1" applyProtection="1">
      <alignment horizontal="left" vertical="center" wrapText="1"/>
      <protection locked="0"/>
    </xf>
    <xf numFmtId="164" fontId="0" fillId="0" borderId="0" xfId="0" applyNumberFormat="1" applyFill="1" applyBorder="1" applyAlignment="1" applyProtection="1">
      <alignment horizontal="left" vertical="center" wrapText="1"/>
      <protection locked="0"/>
    </xf>
    <xf numFmtId="164" fontId="0" fillId="0" borderId="33" xfId="0" applyNumberFormat="1" applyFill="1" applyBorder="1" applyAlignment="1" applyProtection="1">
      <alignment horizontal="left" vertical="center" wrapText="1"/>
      <protection locked="0"/>
    </xf>
    <xf numFmtId="165" fontId="0" fillId="0" borderId="25" xfId="0" applyNumberFormat="1" applyFill="1" applyBorder="1" applyAlignment="1">
      <alignment horizontal="center" vertical="top"/>
    </xf>
    <xf numFmtId="0" fontId="0" fillId="0" borderId="25" xfId="0" applyFill="1" applyBorder="1" applyAlignment="1">
      <alignment horizontal="center" vertical="top"/>
    </xf>
    <xf numFmtId="165" fontId="0" fillId="0" borderId="25" xfId="0" applyNumberFormat="1" applyFill="1" applyBorder="1" applyAlignment="1" applyProtection="1">
      <alignment horizontal="center" vertical="top"/>
      <protection locked="0"/>
    </xf>
    <xf numFmtId="0" fontId="2" fillId="0" borderId="25" xfId="0" applyFont="1" applyFill="1" applyBorder="1" applyAlignment="1">
      <alignment horizontal="center" vertical="top" wrapText="1"/>
    </xf>
    <xf numFmtId="165" fontId="2" fillId="0" borderId="25" xfId="0" applyNumberFormat="1" applyFont="1" applyFill="1" applyBorder="1" applyAlignment="1">
      <alignment horizontal="center" vertical="top" wrapText="1"/>
    </xf>
    <xf numFmtId="0" fontId="0" fillId="0" borderId="28" xfId="0" applyFill="1" applyBorder="1" applyAlignment="1">
      <alignment horizontal="left" vertical="top"/>
    </xf>
    <xf numFmtId="0" fontId="0" fillId="6" borderId="31" xfId="0" applyFill="1" applyBorder="1" applyAlignment="1">
      <alignment horizontal="left" vertical="top"/>
    </xf>
    <xf numFmtId="0" fontId="0" fillId="6" borderId="37" xfId="0" applyFill="1" applyBorder="1" applyAlignment="1">
      <alignment horizontal="left" vertical="top"/>
    </xf>
    <xf numFmtId="0" fontId="0" fillId="6" borderId="0" xfId="0" applyFill="1" applyBorder="1" applyAlignment="1">
      <alignment horizontal="left" vertical="top"/>
    </xf>
    <xf numFmtId="0" fontId="0" fillId="6" borderId="32" xfId="0" applyFill="1" applyBorder="1" applyAlignment="1">
      <alignment horizontal="left" vertical="top"/>
    </xf>
    <xf numFmtId="0" fontId="0" fillId="6" borderId="41" xfId="0" applyFill="1" applyBorder="1" applyAlignment="1">
      <alignment horizontal="left" vertical="top"/>
    </xf>
    <xf numFmtId="0" fontId="0" fillId="6" borderId="35" xfId="0" applyFill="1" applyBorder="1" applyAlignment="1">
      <alignment horizontal="left" vertical="top"/>
    </xf>
    <xf numFmtId="0" fontId="0" fillId="6" borderId="32" xfId="0" applyFill="1" applyBorder="1" applyAlignment="1">
      <alignment vertical="top" wrapText="1"/>
    </xf>
    <xf numFmtId="0" fontId="0" fillId="6" borderId="32" xfId="0" applyFill="1" applyBorder="1" applyAlignment="1">
      <alignment horizontal="left" vertical="top" wrapText="1" indent="3"/>
    </xf>
    <xf numFmtId="0" fontId="0" fillId="6" borderId="34" xfId="0" applyFill="1" applyBorder="1" applyAlignment="1">
      <alignment horizontal="left" vertical="top"/>
    </xf>
    <xf numFmtId="0" fontId="15" fillId="6" borderId="0" xfId="0" applyFont="1" applyFill="1" applyBorder="1" applyAlignment="1">
      <alignment horizontal="left" vertical="top"/>
    </xf>
    <xf numFmtId="0" fontId="0" fillId="6" borderId="36" xfId="0" applyFill="1" applyBorder="1" applyAlignment="1">
      <alignment horizontal="left" vertical="top"/>
    </xf>
    <xf numFmtId="0" fontId="0" fillId="6" borderId="33" xfId="0" applyFill="1" applyBorder="1" applyAlignment="1">
      <alignment horizontal="left" vertical="top"/>
    </xf>
    <xf numFmtId="165" fontId="0" fillId="6" borderId="0" xfId="0" applyNumberFormat="1" applyFill="1" applyBorder="1" applyAlignment="1">
      <alignment horizontal="left" vertical="top"/>
    </xf>
    <xf numFmtId="0" fontId="1" fillId="7" borderId="27" xfId="0" applyFont="1" applyFill="1" applyBorder="1" applyAlignment="1">
      <alignment horizontal="center" vertical="center" wrapText="1"/>
    </xf>
    <xf numFmtId="0" fontId="7" fillId="7" borderId="26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2" fillId="7" borderId="35" xfId="0" applyFont="1" applyFill="1" applyBorder="1" applyAlignment="1">
      <alignment horizontal="center" vertical="center" wrapText="1"/>
    </xf>
    <xf numFmtId="0" fontId="9" fillId="7" borderId="38" xfId="0" applyFont="1" applyFill="1" applyBorder="1" applyAlignment="1">
      <alignment horizontal="center" vertical="top" wrapText="1"/>
    </xf>
    <xf numFmtId="0" fontId="9" fillId="7" borderId="40" xfId="0" applyFont="1" applyFill="1" applyBorder="1" applyAlignment="1">
      <alignment horizontal="center" vertical="center" wrapText="1"/>
    </xf>
    <xf numFmtId="0" fontId="2" fillId="7" borderId="31" xfId="0" applyFont="1" applyFill="1" applyBorder="1" applyAlignment="1">
      <alignment horizontal="center" vertical="center" wrapText="1"/>
    </xf>
    <xf numFmtId="0" fontId="2" fillId="7" borderId="26" xfId="0" applyFont="1" applyFill="1" applyBorder="1" applyAlignment="1">
      <alignment horizontal="center" vertical="center" wrapText="1"/>
    </xf>
    <xf numFmtId="165" fontId="2" fillId="7" borderId="26" xfId="0" applyNumberFormat="1" applyFont="1" applyFill="1" applyBorder="1" applyAlignment="1">
      <alignment horizontal="center" vertical="center" wrapText="1"/>
    </xf>
    <xf numFmtId="0" fontId="1" fillId="7" borderId="28" xfId="0" applyFont="1" applyFill="1" applyBorder="1" applyAlignment="1">
      <alignment horizontal="center" vertical="center" wrapText="1"/>
    </xf>
    <xf numFmtId="165" fontId="2" fillId="7" borderId="25" xfId="0" applyNumberFormat="1" applyFont="1" applyFill="1" applyBorder="1" applyAlignment="1">
      <alignment horizontal="center" vertical="center" wrapText="1"/>
    </xf>
    <xf numFmtId="165" fontId="2" fillId="7" borderId="40" xfId="0" applyNumberFormat="1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horizontal="center" vertical="top" wrapText="1"/>
    </xf>
    <xf numFmtId="0" fontId="1" fillId="7" borderId="25" xfId="0" applyFont="1" applyFill="1" applyBorder="1" applyAlignment="1">
      <alignment horizontal="center" vertical="top" wrapText="1"/>
    </xf>
    <xf numFmtId="0" fontId="2" fillId="7" borderId="35" xfId="0" applyFont="1" applyFill="1" applyBorder="1" applyAlignment="1">
      <alignment horizontal="center" vertical="top" wrapText="1"/>
    </xf>
    <xf numFmtId="0" fontId="2" fillId="7" borderId="39" xfId="0" applyFont="1" applyFill="1" applyBorder="1" applyAlignment="1">
      <alignment horizontal="center" vertical="top" wrapText="1"/>
    </xf>
    <xf numFmtId="0" fontId="2" fillId="7" borderId="28" xfId="0" applyFont="1" applyFill="1" applyBorder="1" applyAlignment="1">
      <alignment horizontal="center" vertical="top" wrapText="1"/>
    </xf>
    <xf numFmtId="0" fontId="1" fillId="7" borderId="40" xfId="0" applyFont="1" applyFill="1" applyBorder="1" applyAlignment="1">
      <alignment horizontal="center" vertical="top" wrapText="1"/>
    </xf>
    <xf numFmtId="0" fontId="1" fillId="7" borderId="36" xfId="0" applyFont="1" applyFill="1" applyBorder="1" applyAlignment="1">
      <alignment horizontal="center" vertical="center" wrapText="1"/>
    </xf>
    <xf numFmtId="0" fontId="9" fillId="7" borderId="25" xfId="0" applyFont="1" applyFill="1" applyBorder="1" applyAlignment="1">
      <alignment horizontal="center" vertical="top" wrapText="1"/>
    </xf>
    <xf numFmtId="0" fontId="15" fillId="7" borderId="25" xfId="0" applyFont="1" applyFill="1" applyBorder="1" applyAlignment="1">
      <alignment horizontal="center" vertical="center"/>
    </xf>
    <xf numFmtId="0" fontId="9" fillId="7" borderId="2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top"/>
    </xf>
    <xf numFmtId="0" fontId="23" fillId="0" borderId="0" xfId="0" applyFont="1" applyFill="1" applyBorder="1" applyAlignment="1">
      <alignment vertical="top" wrapText="1"/>
    </xf>
    <xf numFmtId="0" fontId="14" fillId="7" borderId="0" xfId="0" applyFont="1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14" fillId="7" borderId="26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wrapText="1"/>
    </xf>
    <xf numFmtId="0" fontId="0" fillId="7" borderId="27" xfId="0" applyFill="1" applyBorder="1" applyAlignment="1">
      <alignment horizontal="center" vertical="center" wrapText="1"/>
    </xf>
    <xf numFmtId="0" fontId="0" fillId="0" borderId="38" xfId="0" applyFill="1" applyBorder="1" applyAlignment="1" applyProtection="1">
      <alignment horizontal="center" vertical="top" wrapText="1"/>
      <protection locked="0"/>
    </xf>
    <xf numFmtId="0" fontId="0" fillId="0" borderId="37" xfId="0" applyFill="1" applyBorder="1" applyAlignment="1" applyProtection="1">
      <alignment horizontal="center" vertical="top" wrapText="1"/>
      <protection locked="0"/>
    </xf>
    <xf numFmtId="0" fontId="0" fillId="0" borderId="31" xfId="0" applyFill="1" applyBorder="1" applyAlignment="1" applyProtection="1">
      <alignment horizontal="center" vertical="top" wrapText="1"/>
      <protection locked="0"/>
    </xf>
    <xf numFmtId="0" fontId="0" fillId="0" borderId="32" xfId="0" applyFill="1" applyBorder="1" applyAlignment="1" applyProtection="1">
      <alignment horizontal="center" vertical="top" wrapText="1"/>
      <protection locked="0"/>
    </xf>
    <xf numFmtId="0" fontId="0" fillId="0" borderId="35" xfId="0" applyFill="1" applyBorder="1" applyAlignment="1" applyProtection="1">
      <alignment horizontal="center" vertical="top" wrapText="1"/>
    </xf>
    <xf numFmtId="0" fontId="0" fillId="0" borderId="34" xfId="0" applyFill="1" applyBorder="1" applyAlignment="1" applyProtection="1">
      <alignment horizontal="center" vertical="top" wrapText="1"/>
    </xf>
    <xf numFmtId="0" fontId="0" fillId="0" borderId="38" xfId="0" applyFill="1" applyBorder="1" applyAlignment="1" applyProtection="1">
      <alignment horizontal="left" vertical="top" wrapText="1"/>
      <protection locked="0"/>
    </xf>
    <xf numFmtId="0" fontId="0" fillId="0" borderId="36" xfId="0" applyFill="1" applyBorder="1" applyAlignment="1" applyProtection="1">
      <alignment horizontal="left" vertical="top" wrapText="1"/>
      <protection locked="0"/>
    </xf>
    <xf numFmtId="0" fontId="0" fillId="0" borderId="37" xfId="0" applyFill="1" applyBorder="1" applyAlignment="1" applyProtection="1">
      <alignment horizontal="left" vertical="top" wrapText="1"/>
      <protection locked="0"/>
    </xf>
    <xf numFmtId="0" fontId="0" fillId="0" borderId="31" xfId="0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0" fillId="0" borderId="32" xfId="0" applyFill="1" applyBorder="1" applyAlignment="1" applyProtection="1">
      <alignment horizontal="left" vertical="top" wrapText="1"/>
      <protection locked="0"/>
    </xf>
    <xf numFmtId="0" fontId="0" fillId="0" borderId="35" xfId="0" applyFill="1" applyBorder="1" applyAlignment="1" applyProtection="1">
      <alignment horizontal="left" vertical="top" wrapText="1"/>
      <protection locked="0"/>
    </xf>
    <xf numFmtId="0" fontId="0" fillId="0" borderId="33" xfId="0" applyFill="1" applyBorder="1" applyAlignment="1" applyProtection="1">
      <alignment horizontal="left" vertical="top" wrapText="1"/>
      <protection locked="0"/>
    </xf>
    <xf numFmtId="0" fontId="0" fillId="0" borderId="34" xfId="0" applyFill="1" applyBorder="1" applyAlignment="1" applyProtection="1">
      <alignment horizontal="left" vertical="top" wrapText="1"/>
      <protection locked="0"/>
    </xf>
    <xf numFmtId="0" fontId="0" fillId="7" borderId="31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6" xfId="0" applyFill="1" applyBorder="1" applyAlignment="1">
      <alignment horizontal="center" vertical="center" wrapText="1"/>
    </xf>
    <xf numFmtId="0" fontId="14" fillId="6" borderId="36" xfId="0" applyFont="1" applyFill="1" applyBorder="1" applyAlignment="1">
      <alignment horizontal="left" vertical="top" wrapText="1"/>
    </xf>
    <xf numFmtId="0" fontId="0" fillId="6" borderId="36" xfId="0" applyFill="1" applyBorder="1" applyAlignment="1">
      <alignment horizontal="left" vertical="top" wrapText="1"/>
    </xf>
    <xf numFmtId="0" fontId="0" fillId="6" borderId="0" xfId="0" applyFill="1" applyBorder="1" applyAlignment="1">
      <alignment horizontal="left" vertical="top" wrapText="1"/>
    </xf>
    <xf numFmtId="0" fontId="9" fillId="7" borderId="26" xfId="0" applyFont="1" applyFill="1" applyBorder="1" applyAlignment="1">
      <alignment horizontal="center" vertical="center" wrapText="1"/>
    </xf>
    <xf numFmtId="0" fontId="9" fillId="7" borderId="28" xfId="0" applyFont="1" applyFill="1" applyBorder="1" applyAlignment="1">
      <alignment horizontal="center" vertical="center" wrapText="1"/>
    </xf>
    <xf numFmtId="0" fontId="9" fillId="7" borderId="27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 applyProtection="1">
      <alignment horizontal="center" vertical="top"/>
      <protection locked="0"/>
    </xf>
    <xf numFmtId="0" fontId="7" fillId="0" borderId="27" xfId="0" applyFont="1" applyFill="1" applyBorder="1" applyAlignment="1" applyProtection="1">
      <alignment horizontal="center" vertical="top"/>
      <protection locked="0"/>
    </xf>
    <xf numFmtId="49" fontId="16" fillId="0" borderId="35" xfId="1" applyNumberFormat="1" applyFill="1" applyBorder="1" applyAlignment="1" applyProtection="1">
      <alignment horizontal="center" vertical="top"/>
      <protection locked="0"/>
    </xf>
    <xf numFmtId="49" fontId="16" fillId="0" borderId="33" xfId="1" applyNumberFormat="1" applyFill="1" applyBorder="1" applyAlignment="1" applyProtection="1">
      <alignment horizontal="center" vertical="top"/>
      <protection locked="0"/>
    </xf>
    <xf numFmtId="49" fontId="16" fillId="0" borderId="34" xfId="1" applyNumberFormat="1" applyFill="1" applyBorder="1" applyAlignment="1" applyProtection="1">
      <alignment horizontal="center" vertical="top"/>
      <protection locked="0"/>
    </xf>
    <xf numFmtId="167" fontId="14" fillId="0" borderId="26" xfId="0" applyNumberFormat="1" applyFont="1" applyFill="1" applyBorder="1" applyAlignment="1" applyProtection="1">
      <alignment horizontal="center" vertical="center"/>
      <protection locked="0"/>
    </xf>
    <xf numFmtId="167" fontId="0" fillId="0" borderId="27" xfId="0" applyNumberFormat="1" applyFill="1" applyBorder="1" applyAlignment="1" applyProtection="1">
      <alignment horizontal="center" vertical="center"/>
      <protection locked="0"/>
    </xf>
    <xf numFmtId="49" fontId="7" fillId="0" borderId="35" xfId="0" applyNumberFormat="1" applyFont="1" applyFill="1" applyBorder="1" applyAlignment="1" applyProtection="1">
      <alignment horizontal="center" vertical="top"/>
      <protection locked="0"/>
    </xf>
    <xf numFmtId="49" fontId="7" fillId="0" borderId="33" xfId="0" applyNumberFormat="1" applyFont="1" applyFill="1" applyBorder="1" applyAlignment="1" applyProtection="1">
      <alignment horizontal="center" vertical="top"/>
      <protection locked="0"/>
    </xf>
    <xf numFmtId="0" fontId="9" fillId="7" borderId="38" xfId="0" applyFont="1" applyFill="1" applyBorder="1" applyAlignment="1">
      <alignment horizontal="center" vertical="center" wrapText="1"/>
    </xf>
    <xf numFmtId="0" fontId="9" fillId="7" borderId="37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 applyProtection="1">
      <alignment horizontal="center" vertical="top"/>
      <protection locked="0"/>
    </xf>
    <xf numFmtId="0" fontId="7" fillId="0" borderId="30" xfId="0" applyFont="1" applyFill="1" applyBorder="1" applyAlignment="1" applyProtection="1">
      <alignment horizontal="center" vertical="top"/>
      <protection locked="0"/>
    </xf>
    <xf numFmtId="166" fontId="7" fillId="0" borderId="35" xfId="0" applyNumberFormat="1" applyFont="1" applyFill="1" applyBorder="1" applyAlignment="1" applyProtection="1">
      <alignment horizontal="center" vertical="top"/>
      <protection locked="0"/>
    </xf>
    <xf numFmtId="166" fontId="7" fillId="0" borderId="34" xfId="0" applyNumberFormat="1" applyFont="1" applyFill="1" applyBorder="1" applyAlignment="1" applyProtection="1">
      <alignment horizontal="center" vertical="top"/>
      <protection locked="0"/>
    </xf>
    <xf numFmtId="0" fontId="9" fillId="7" borderId="36" xfId="0" applyFont="1" applyFill="1" applyBorder="1" applyAlignment="1">
      <alignment horizontal="center" vertical="center" wrapText="1"/>
    </xf>
    <xf numFmtId="49" fontId="7" fillId="0" borderId="34" xfId="0" applyNumberFormat="1" applyFont="1" applyFill="1" applyBorder="1" applyAlignment="1" applyProtection="1">
      <alignment horizontal="center" vertical="top"/>
      <protection locked="0"/>
    </xf>
    <xf numFmtId="49" fontId="7" fillId="0" borderId="26" xfId="0" applyNumberFormat="1" applyFont="1" applyFill="1" applyBorder="1" applyAlignment="1" applyProtection="1">
      <alignment horizontal="center" vertical="top"/>
      <protection locked="0"/>
    </xf>
    <xf numFmtId="49" fontId="7" fillId="0" borderId="28" xfId="0" applyNumberFormat="1" applyFont="1" applyFill="1" applyBorder="1" applyAlignment="1" applyProtection="1">
      <alignment horizontal="center" vertical="top"/>
      <protection locked="0"/>
    </xf>
    <xf numFmtId="49" fontId="7" fillId="0" borderId="27" xfId="0" applyNumberFormat="1" applyFont="1" applyFill="1" applyBorder="1" applyAlignment="1" applyProtection="1">
      <alignment horizontal="center" vertical="top"/>
      <protection locked="0"/>
    </xf>
    <xf numFmtId="0" fontId="0" fillId="0" borderId="38" xfId="0" applyFill="1" applyBorder="1" applyAlignment="1">
      <alignment horizontal="center" vertical="top"/>
    </xf>
    <xf numFmtId="0" fontId="0" fillId="0" borderId="36" xfId="0" applyFill="1" applyBorder="1" applyAlignment="1">
      <alignment horizontal="center" vertical="top"/>
    </xf>
    <xf numFmtId="0" fontId="0" fillId="0" borderId="37" xfId="0" applyFill="1" applyBorder="1" applyAlignment="1">
      <alignment horizontal="center" vertical="top"/>
    </xf>
    <xf numFmtId="0" fontId="0" fillId="0" borderId="35" xfId="0" applyFill="1" applyBorder="1" applyAlignment="1">
      <alignment horizontal="center" vertical="top"/>
    </xf>
    <xf numFmtId="0" fontId="0" fillId="0" borderId="33" xfId="0" applyFill="1" applyBorder="1" applyAlignment="1">
      <alignment horizontal="center" vertical="top"/>
    </xf>
    <xf numFmtId="0" fontId="0" fillId="0" borderId="34" xfId="0" applyFill="1" applyBorder="1" applyAlignment="1">
      <alignment horizontal="center" vertical="top"/>
    </xf>
    <xf numFmtId="0" fontId="9" fillId="7" borderId="25" xfId="0" applyFont="1" applyFill="1" applyBorder="1" applyAlignment="1">
      <alignment horizontal="center" vertical="center" wrapText="1"/>
    </xf>
    <xf numFmtId="49" fontId="16" fillId="0" borderId="26" xfId="1" applyNumberFormat="1" applyFill="1" applyBorder="1" applyAlignment="1" applyProtection="1">
      <alignment horizontal="center" vertical="top"/>
      <protection locked="0"/>
    </xf>
    <xf numFmtId="49" fontId="16" fillId="0" borderId="28" xfId="1" applyNumberFormat="1" applyFill="1" applyBorder="1" applyAlignment="1" applyProtection="1">
      <alignment horizontal="center" vertical="top"/>
      <protection locked="0"/>
    </xf>
    <xf numFmtId="49" fontId="16" fillId="0" borderId="27" xfId="1" applyNumberFormat="1" applyFill="1" applyBorder="1" applyAlignment="1" applyProtection="1">
      <alignment horizontal="center" vertical="top"/>
      <protection locked="0"/>
    </xf>
    <xf numFmtId="0" fontId="7" fillId="0" borderId="25" xfId="0" applyFont="1" applyFill="1" applyBorder="1" applyAlignment="1" applyProtection="1">
      <alignment horizontal="center" vertical="top"/>
      <protection locked="0"/>
    </xf>
    <xf numFmtId="167" fontId="7" fillId="0" borderId="25" xfId="0" applyNumberFormat="1" applyFont="1" applyFill="1" applyBorder="1" applyAlignment="1" applyProtection="1">
      <alignment horizontal="center" vertical="top"/>
      <protection locked="0"/>
    </xf>
    <xf numFmtId="0" fontId="7" fillId="0" borderId="28" xfId="0" applyFont="1" applyFill="1" applyBorder="1" applyAlignment="1" applyProtection="1">
      <alignment horizontal="center" vertical="top"/>
      <protection locked="0"/>
    </xf>
    <xf numFmtId="49" fontId="22" fillId="0" borderId="26" xfId="1" applyNumberFormat="1" applyFont="1" applyFill="1" applyBorder="1" applyAlignment="1" applyProtection="1">
      <alignment horizontal="center" vertical="top"/>
      <protection locked="0"/>
    </xf>
    <xf numFmtId="0" fontId="5" fillId="6" borderId="0" xfId="0" applyFont="1" applyFill="1" applyBorder="1" applyAlignment="1">
      <alignment horizontal="left" vertical="top" wrapText="1"/>
    </xf>
    <xf numFmtId="0" fontId="14" fillId="6" borderId="0" xfId="0" applyFont="1" applyFill="1" applyBorder="1" applyAlignment="1">
      <alignment horizontal="left" vertical="top" wrapText="1"/>
    </xf>
    <xf numFmtId="0" fontId="1" fillId="7" borderId="25" xfId="0" applyFont="1" applyFill="1" applyBorder="1" applyAlignment="1">
      <alignment horizontal="center" vertical="top" wrapText="1"/>
    </xf>
    <xf numFmtId="165" fontId="2" fillId="0" borderId="25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25" xfId="0" applyNumberFormat="1" applyFont="1" applyFill="1" applyBorder="1" applyAlignment="1">
      <alignment horizontal="center" vertical="center" wrapText="1"/>
    </xf>
    <xf numFmtId="165" fontId="2" fillId="0" borderId="25" xfId="0" applyNumberFormat="1" applyFont="1" applyFill="1" applyBorder="1" applyAlignment="1">
      <alignment horizontal="center" vertical="top" wrapText="1"/>
    </xf>
    <xf numFmtId="165" fontId="2" fillId="0" borderId="26" xfId="0" applyNumberFormat="1" applyFont="1" applyFill="1" applyBorder="1" applyAlignment="1">
      <alignment horizontal="center" vertical="top" wrapText="1"/>
    </xf>
    <xf numFmtId="165" fontId="2" fillId="0" borderId="28" xfId="0" applyNumberFormat="1" applyFont="1" applyFill="1" applyBorder="1" applyAlignment="1">
      <alignment horizontal="center" vertical="top" wrapText="1"/>
    </xf>
    <xf numFmtId="165" fontId="2" fillId="0" borderId="27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6" borderId="38" xfId="0" applyFont="1" applyFill="1" applyBorder="1" applyAlignment="1">
      <alignment horizontal="center" vertical="top" wrapText="1"/>
    </xf>
    <xf numFmtId="0" fontId="2" fillId="6" borderId="36" xfId="0" applyFont="1" applyFill="1" applyBorder="1" applyAlignment="1">
      <alignment horizontal="center" vertical="top" wrapText="1"/>
    </xf>
    <xf numFmtId="0" fontId="2" fillId="6" borderId="0" xfId="0" applyFont="1" applyFill="1" applyBorder="1" applyAlignment="1">
      <alignment horizontal="center" vertical="top" wrapText="1"/>
    </xf>
    <xf numFmtId="0" fontId="15" fillId="7" borderId="38" xfId="0" applyFont="1" applyFill="1" applyBorder="1" applyAlignment="1">
      <alignment horizontal="center" vertical="top"/>
    </xf>
    <xf numFmtId="0" fontId="15" fillId="7" borderId="36" xfId="0" applyFont="1" applyFill="1" applyBorder="1" applyAlignment="1">
      <alignment horizontal="center" vertical="top"/>
    </xf>
    <xf numFmtId="0" fontId="15" fillId="7" borderId="37" xfId="0" applyFont="1" applyFill="1" applyBorder="1" applyAlignment="1">
      <alignment horizontal="center" vertical="top"/>
    </xf>
    <xf numFmtId="0" fontId="15" fillId="7" borderId="28" xfId="0" applyFont="1" applyFill="1" applyBorder="1" applyAlignment="1">
      <alignment horizontal="center" vertical="top"/>
    </xf>
    <xf numFmtId="0" fontId="15" fillId="7" borderId="27" xfId="0" applyFont="1" applyFill="1" applyBorder="1" applyAlignment="1">
      <alignment horizontal="center" vertical="top"/>
    </xf>
    <xf numFmtId="0" fontId="0" fillId="0" borderId="26" xfId="0" applyFill="1" applyBorder="1" applyAlignment="1" applyProtection="1">
      <alignment horizontal="center" vertical="top"/>
      <protection locked="0"/>
    </xf>
    <xf numFmtId="0" fontId="0" fillId="0" borderId="28" xfId="0" applyFill="1" applyBorder="1" applyAlignment="1" applyProtection="1">
      <alignment horizontal="center" vertical="top"/>
      <protection locked="0"/>
    </xf>
    <xf numFmtId="0" fontId="0" fillId="0" borderId="27" xfId="0" applyFill="1" applyBorder="1" applyAlignment="1" applyProtection="1">
      <alignment horizontal="center" vertical="top"/>
      <protection locked="0"/>
    </xf>
    <xf numFmtId="0" fontId="15" fillId="7" borderId="26" xfId="0" applyFont="1" applyFill="1" applyBorder="1" applyAlignment="1">
      <alignment horizontal="center" vertical="top"/>
    </xf>
    <xf numFmtId="0" fontId="0" fillId="0" borderId="35" xfId="0" applyFill="1" applyBorder="1" applyAlignment="1" applyProtection="1">
      <alignment horizontal="center" vertical="top"/>
      <protection locked="0"/>
    </xf>
    <xf numFmtId="0" fontId="0" fillId="0" borderId="33" xfId="0" applyFill="1" applyBorder="1" applyAlignment="1" applyProtection="1">
      <alignment horizontal="center" vertical="top"/>
      <protection locked="0"/>
    </xf>
    <xf numFmtId="0" fontId="0" fillId="0" borderId="34" xfId="0" applyFill="1" applyBorder="1" applyAlignment="1" applyProtection="1">
      <alignment horizontal="center" vertical="top"/>
      <protection locked="0"/>
    </xf>
    <xf numFmtId="0" fontId="0" fillId="6" borderId="38" xfId="0" applyFill="1" applyBorder="1" applyAlignment="1">
      <alignment horizontal="center" vertical="top"/>
    </xf>
    <xf numFmtId="0" fontId="0" fillId="6" borderId="36" xfId="0" applyFill="1" applyBorder="1" applyAlignment="1">
      <alignment horizontal="center" vertical="top"/>
    </xf>
    <xf numFmtId="0" fontId="2" fillId="0" borderId="26" xfId="0" applyFont="1" applyFill="1" applyBorder="1" applyAlignment="1">
      <alignment horizontal="center" vertical="top" wrapText="1"/>
    </xf>
    <xf numFmtId="0" fontId="2" fillId="0" borderId="28" xfId="0" applyFont="1" applyFill="1" applyBorder="1" applyAlignment="1">
      <alignment horizontal="center" vertical="top" wrapText="1"/>
    </xf>
    <xf numFmtId="0" fontId="0" fillId="6" borderId="0" xfId="0" applyFill="1" applyBorder="1" applyAlignment="1">
      <alignment horizontal="center" vertical="top"/>
    </xf>
    <xf numFmtId="0" fontId="13" fillId="8" borderId="25" xfId="0" applyFont="1" applyFill="1" applyBorder="1" applyAlignment="1">
      <alignment horizontal="center" vertical="center"/>
    </xf>
    <xf numFmtId="0" fontId="13" fillId="8" borderId="26" xfId="0" applyFont="1" applyFill="1" applyBorder="1" applyAlignment="1">
      <alignment horizontal="center" vertical="center"/>
    </xf>
    <xf numFmtId="0" fontId="13" fillId="8" borderId="28" xfId="0" applyFont="1" applyFill="1" applyBorder="1" applyAlignment="1">
      <alignment horizontal="center" vertical="center"/>
    </xf>
    <xf numFmtId="0" fontId="13" fillId="8" borderId="27" xfId="0" applyFont="1" applyFill="1" applyBorder="1" applyAlignment="1">
      <alignment horizontal="center" vertical="center"/>
    </xf>
    <xf numFmtId="0" fontId="14" fillId="7" borderId="26" xfId="0" applyFont="1" applyFill="1" applyBorder="1" applyAlignment="1">
      <alignment horizontal="center" vertical="top"/>
    </xf>
    <xf numFmtId="0" fontId="14" fillId="7" borderId="27" xfId="0" applyFont="1" applyFill="1" applyBorder="1" applyAlignment="1">
      <alignment horizontal="center" vertical="top"/>
    </xf>
    <xf numFmtId="167" fontId="7" fillId="0" borderId="26" xfId="0" applyNumberFormat="1" applyFont="1" applyFill="1" applyBorder="1" applyAlignment="1" applyProtection="1">
      <alignment horizontal="center" vertical="center" wrapText="1"/>
      <protection locked="0"/>
    </xf>
    <xf numFmtId="167" fontId="7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14" fillId="7" borderId="28" xfId="0" applyFont="1" applyFill="1" applyBorder="1" applyAlignment="1">
      <alignment horizontal="center" vertical="top"/>
    </xf>
    <xf numFmtId="167" fontId="7" fillId="0" borderId="35" xfId="0" applyNumberFormat="1" applyFont="1" applyFill="1" applyBorder="1" applyAlignment="1" applyProtection="1">
      <alignment horizontal="center" vertical="center" wrapText="1"/>
      <protection locked="0"/>
    </xf>
    <xf numFmtId="167" fontId="7" fillId="0" borderId="33" xfId="0" applyNumberFormat="1" applyFont="1" applyFill="1" applyBorder="1" applyAlignment="1" applyProtection="1">
      <alignment horizontal="center" vertical="center" wrapText="1"/>
      <protection locked="0"/>
    </xf>
    <xf numFmtId="167" fontId="7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8" xfId="0" applyFont="1" applyFill="1" applyBorder="1" applyAlignment="1" applyProtection="1">
      <alignment horizontal="left" vertical="center"/>
      <protection locked="0"/>
    </xf>
    <xf numFmtId="0" fontId="7" fillId="0" borderId="36" xfId="0" applyFont="1" applyFill="1" applyBorder="1" applyAlignment="1" applyProtection="1">
      <alignment horizontal="left" vertical="center"/>
      <protection locked="0"/>
    </xf>
    <xf numFmtId="0" fontId="7" fillId="0" borderId="37" xfId="0" applyFont="1" applyFill="1" applyBorder="1" applyAlignment="1" applyProtection="1">
      <alignment horizontal="left" vertical="center"/>
      <protection locked="0"/>
    </xf>
    <xf numFmtId="0" fontId="7" fillId="0" borderId="35" xfId="0" applyFont="1" applyFill="1" applyBorder="1" applyAlignment="1" applyProtection="1">
      <alignment horizontal="left" vertical="center"/>
      <protection locked="0"/>
    </xf>
    <xf numFmtId="0" fontId="7" fillId="0" borderId="33" xfId="0" applyFont="1" applyFill="1" applyBorder="1" applyAlignment="1" applyProtection="1">
      <alignment horizontal="left" vertical="center"/>
      <protection locked="0"/>
    </xf>
    <xf numFmtId="0" fontId="7" fillId="0" borderId="34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center" vertical="top"/>
      <protection locked="0"/>
    </xf>
    <xf numFmtId="0" fontId="0" fillId="0" borderId="32" xfId="0" applyFill="1" applyBorder="1" applyAlignment="1" applyProtection="1">
      <alignment horizontal="center" vertical="top"/>
      <protection locked="0"/>
    </xf>
    <xf numFmtId="164" fontId="0" fillId="0" borderId="38" xfId="0" applyNumberFormat="1" applyFill="1" applyBorder="1" applyAlignment="1">
      <alignment horizontal="center" vertical="top"/>
    </xf>
    <xf numFmtId="164" fontId="0" fillId="0" borderId="36" xfId="0" applyNumberFormat="1" applyFill="1" applyBorder="1" applyAlignment="1">
      <alignment horizontal="center" vertical="top"/>
    </xf>
    <xf numFmtId="164" fontId="0" fillId="0" borderId="37" xfId="0" applyNumberFormat="1" applyFill="1" applyBorder="1" applyAlignment="1">
      <alignment horizontal="center" vertical="top"/>
    </xf>
    <xf numFmtId="164" fontId="0" fillId="0" borderId="35" xfId="0" applyNumberFormat="1" applyFill="1" applyBorder="1" applyAlignment="1">
      <alignment horizontal="center" vertical="top"/>
    </xf>
    <xf numFmtId="164" fontId="0" fillId="0" borderId="33" xfId="0" applyNumberFormat="1" applyFill="1" applyBorder="1" applyAlignment="1">
      <alignment horizontal="center" vertical="top"/>
    </xf>
    <xf numFmtId="164" fontId="0" fillId="0" borderId="34" xfId="0" applyNumberFormat="1" applyFill="1" applyBorder="1" applyAlignment="1">
      <alignment horizontal="center" vertical="top"/>
    </xf>
    <xf numFmtId="165" fontId="2" fillId="0" borderId="26" xfId="0" applyNumberFormat="1" applyFont="1" applyFill="1" applyBorder="1" applyAlignment="1">
      <alignment horizontal="center" vertical="center" wrapText="1"/>
    </xf>
    <xf numFmtId="165" fontId="2" fillId="0" borderId="27" xfId="0" applyNumberFormat="1" applyFont="1" applyFill="1" applyBorder="1" applyAlignment="1">
      <alignment horizontal="center" vertical="center" wrapText="1"/>
    </xf>
    <xf numFmtId="0" fontId="14" fillId="6" borderId="36" xfId="0" applyFont="1" applyFill="1" applyBorder="1" applyAlignment="1">
      <alignment horizontal="left" wrapText="1"/>
    </xf>
    <xf numFmtId="0" fontId="0" fillId="6" borderId="36" xfId="0" applyFill="1" applyBorder="1" applyAlignment="1">
      <alignment horizontal="left" wrapText="1"/>
    </xf>
    <xf numFmtId="0" fontId="1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0" fillId="0" borderId="1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right" vertical="top" wrapText="1"/>
    </xf>
    <xf numFmtId="0" fontId="3" fillId="0" borderId="3" xfId="0" applyFont="1" applyFill="1" applyBorder="1" applyAlignment="1">
      <alignment horizontal="right" vertical="top" wrapText="1"/>
    </xf>
  </cellXfs>
  <cellStyles count="2">
    <cellStyle name="Lien hypertexte" xfId="1" builtinId="8"/>
    <cellStyle name="Normal" xfId="0" builtinId="0"/>
  </cellStyles>
  <dxfs count="43">
    <dxf>
      <numFmt numFmtId="165" formatCode="#,##0.00\ &quot;€&quot;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165" formatCode="#,##0.00\ &quot;€&quot;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numFmt numFmtId="165" formatCode="#,##0.00\ &quot;€&quot;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numFmt numFmtId="165" formatCode="#,##0.00\ &quot;€&quot;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numFmt numFmtId="165" formatCode="#,##0.00\ &quot;€&quot;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numFmt numFmtId="165" formatCode="#,##0.00\ &quot;€&quot;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numFmt numFmtId="165" formatCode="#,##0.00\ &quot;€&quot;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numFmt numFmtId="165" formatCode="#,##0.00\ &quot;€&quot;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numFmt numFmtId="165" formatCode="#,##0.00\ &quot;€&quot;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Times New Roman"/>
        <scheme val="none"/>
      </font>
      <numFmt numFmtId="165" formatCode="#,##0.00\ &quot;€&quot;"/>
      <fill>
        <patternFill patternType="solid">
          <fgColor indexed="64"/>
          <bgColor rgb="FFFFFF00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border outline="0">
        <top style="double">
          <color rgb="FFFFC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ill>
        <patternFill>
          <bgColor theme="1" tint="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E$61" lockText="1" noThreeD="1"/>
</file>

<file path=xl/ctrlProps/ctrlProp2.xml><?xml version="1.0" encoding="utf-8"?>
<formControlPr xmlns="http://schemas.microsoft.com/office/spreadsheetml/2009/9/main" objectType="CheckBox" fmlaLink="$E$62" lockText="1" noThreeD="1"/>
</file>

<file path=xl/ctrlProps/ctrlProp3.xml><?xml version="1.0" encoding="utf-8"?>
<formControlPr xmlns="http://schemas.microsoft.com/office/spreadsheetml/2009/9/main" objectType="CheckBox" fmlaLink="$E$63" lockText="1" noThreeD="1"/>
</file>

<file path=xl/ctrlProps/ctrlProp4.xml><?xml version="1.0" encoding="utf-8"?>
<formControlPr xmlns="http://schemas.microsoft.com/office/spreadsheetml/2009/9/main" objectType="CheckBox" fmlaLink="$E$64" lockText="1" noThreeD="1"/>
</file>

<file path=xl/ctrlProps/ctrlProp5.xml><?xml version="1.0" encoding="utf-8"?>
<formControlPr xmlns="http://schemas.microsoft.com/office/spreadsheetml/2009/9/main" objectType="CheckBox" fmlaLink="$E$69" lockText="1" noThreeD="1"/>
</file>

<file path=xl/ctrlProps/ctrlProp6.xml><?xml version="1.0" encoding="utf-8"?>
<formControlPr xmlns="http://schemas.microsoft.com/office/spreadsheetml/2009/9/main" objectType="CheckBox" fmlaLink="$E$74" lockText="1" noThreeD="1"/>
</file>

<file path=xl/ctrlProps/ctrlProp7.xml><?xml version="1.0" encoding="utf-8"?>
<formControlPr xmlns="http://schemas.microsoft.com/office/spreadsheetml/2009/9/main" objectType="CheckBox" fmlaLink="$D$79" lockText="1" noThreeD="1"/>
</file>

<file path=xl/ctrlProps/ctrlProp8.xml><?xml version="1.0" encoding="utf-8"?>
<formControlPr xmlns="http://schemas.microsoft.com/office/spreadsheetml/2009/9/main" objectType="CheckBox" fmlaLink="$F$79" lockText="1" noThreeD="1"/>
</file>

<file path=xl/ctrlProps/ctrlProp9.xml><?xml version="1.0" encoding="utf-8"?>
<formControlPr xmlns="http://schemas.microsoft.com/office/spreadsheetml/2009/9/main" objectType="CheckBox" fmlaLink="$I$79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fmlaLink="$E$55" lockText="1" noThreeD="1"/>
</file>

<file path=xl/ctrlProps/ctrlProp14.xml><?xml version="1.0" encoding="utf-8"?>
<formControlPr xmlns="http://schemas.microsoft.com/office/spreadsheetml/2009/9/main" objectType="CheckBox" fmlaLink="$E$56" lockText="1" noThreeD="1"/>
</file>

<file path=xl/ctrlProps/ctrlProp15.xml><?xml version="1.0" encoding="utf-8"?>
<formControlPr xmlns="http://schemas.microsoft.com/office/spreadsheetml/2009/9/main" objectType="CheckBox" fmlaLink="$D$22" lockText="1" noThreeD="1"/>
</file>

<file path=xl/ctrlProps/ctrlProp16.xml><?xml version="1.0" encoding="utf-8"?>
<formControlPr xmlns="http://schemas.microsoft.com/office/spreadsheetml/2009/9/main" objectType="CheckBox" fmlaLink="$D$23" lockText="1" noThreeD="1"/>
</file>

<file path=xl/ctrlProps/ctrlProp17.xml><?xml version="1.0" encoding="utf-8"?>
<formControlPr xmlns="http://schemas.microsoft.com/office/spreadsheetml/2009/9/main" objectType="CheckBox" fmlaLink="$F$29" lockText="1" noThreeD="1"/>
</file>

<file path=xl/ctrlProps/ctrlProp18.xml><?xml version="1.0" encoding="utf-8"?>
<formControlPr xmlns="http://schemas.microsoft.com/office/spreadsheetml/2009/9/main" objectType="CheckBox" fmlaLink="$J$29" lockText="1" noThreeD="1"/>
</file>

<file path=xl/ctrlProps/ctrlProp19.xml><?xml version="1.0" encoding="utf-8"?>
<formControlPr xmlns="http://schemas.microsoft.com/office/spreadsheetml/2009/9/main" objectType="CheckBox" fmlaLink="$J$30" lockText="1" noThreeD="1"/>
</file>

<file path=xl/ctrlProps/ctrlProp20.xml><?xml version="1.0" encoding="utf-8"?>
<formControlPr xmlns="http://schemas.microsoft.com/office/spreadsheetml/2009/9/main" objectType="CheckBox" fmlaLink="$E$88" lockText="1" noThreeD="1"/>
</file>

<file path=xl/ctrlProps/ctrlProp21.xml><?xml version="1.0" encoding="utf-8"?>
<formControlPr xmlns="http://schemas.microsoft.com/office/spreadsheetml/2009/9/main" objectType="CheckBox" fmlaLink="$G$88" lockText="1" noThreeD="1"/>
</file>

<file path=xl/ctrlProps/ctrlProp22.xml><?xml version="1.0" encoding="utf-8"?>
<formControlPr xmlns="http://schemas.microsoft.com/office/spreadsheetml/2009/9/main" objectType="CheckBox" fmlaLink="$I$88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298233</xdr:colOff>
      <xdr:row>50</xdr:row>
      <xdr:rowOff>26726</xdr:rowOff>
    </xdr:from>
    <xdr:ext cx="453731" cy="507202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233" y="11160393"/>
          <a:ext cx="453731" cy="507202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449580</xdr:colOff>
          <xdr:row>59</xdr:row>
          <xdr:rowOff>152400</xdr:rowOff>
        </xdr:from>
        <xdr:to>
          <xdr:col>4</xdr:col>
          <xdr:colOff>685800</xdr:colOff>
          <xdr:row>61</xdr:row>
          <xdr:rowOff>7620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449580</xdr:colOff>
          <xdr:row>60</xdr:row>
          <xdr:rowOff>160020</xdr:rowOff>
        </xdr:from>
        <xdr:to>
          <xdr:col>4</xdr:col>
          <xdr:colOff>685800</xdr:colOff>
          <xdr:row>62</xdr:row>
          <xdr:rowOff>15240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449580</xdr:colOff>
          <xdr:row>61</xdr:row>
          <xdr:rowOff>152400</xdr:rowOff>
        </xdr:from>
        <xdr:to>
          <xdr:col>4</xdr:col>
          <xdr:colOff>685800</xdr:colOff>
          <xdr:row>63</xdr:row>
          <xdr:rowOff>15240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449580</xdr:colOff>
          <xdr:row>62</xdr:row>
          <xdr:rowOff>160020</xdr:rowOff>
        </xdr:from>
        <xdr:to>
          <xdr:col>4</xdr:col>
          <xdr:colOff>685800</xdr:colOff>
          <xdr:row>64</xdr:row>
          <xdr:rowOff>15240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67</xdr:row>
          <xdr:rowOff>160020</xdr:rowOff>
        </xdr:from>
        <xdr:to>
          <xdr:col>4</xdr:col>
          <xdr:colOff>632460</xdr:colOff>
          <xdr:row>69</xdr:row>
          <xdr:rowOff>7620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72</xdr:row>
          <xdr:rowOff>160020</xdr:rowOff>
        </xdr:from>
        <xdr:to>
          <xdr:col>4</xdr:col>
          <xdr:colOff>632460</xdr:colOff>
          <xdr:row>74</xdr:row>
          <xdr:rowOff>7620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77</xdr:row>
          <xdr:rowOff>144780</xdr:rowOff>
        </xdr:from>
        <xdr:to>
          <xdr:col>3</xdr:col>
          <xdr:colOff>624840</xdr:colOff>
          <xdr:row>78</xdr:row>
          <xdr:rowOff>167640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213360</xdr:colOff>
          <xdr:row>77</xdr:row>
          <xdr:rowOff>144780</xdr:rowOff>
        </xdr:from>
        <xdr:to>
          <xdr:col>6</xdr:col>
          <xdr:colOff>426720</xdr:colOff>
          <xdr:row>78</xdr:row>
          <xdr:rowOff>167640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77</xdr:row>
          <xdr:rowOff>144780</xdr:rowOff>
        </xdr:from>
        <xdr:to>
          <xdr:col>9</xdr:col>
          <xdr:colOff>426720</xdr:colOff>
          <xdr:row>78</xdr:row>
          <xdr:rowOff>167640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298233</xdr:colOff>
      <xdr:row>1</xdr:row>
      <xdr:rowOff>85995</xdr:rowOff>
    </xdr:from>
    <xdr:ext cx="453731" cy="507202"/>
    <xdr:pic>
      <xdr:nvPicPr>
        <xdr:cNvPr id="35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633" y="8576852"/>
          <a:ext cx="453731" cy="507202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20</xdr:row>
          <xdr:rowOff>670560</xdr:rowOff>
        </xdr:from>
        <xdr:to>
          <xdr:col>9</xdr:col>
          <xdr:colOff>693420</xdr:colOff>
          <xdr:row>22</xdr:row>
          <xdr:rowOff>15240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21</xdr:row>
          <xdr:rowOff>160020</xdr:rowOff>
        </xdr:from>
        <xdr:to>
          <xdr:col>9</xdr:col>
          <xdr:colOff>693420</xdr:colOff>
          <xdr:row>23</xdr:row>
          <xdr:rowOff>7620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22</xdr:row>
          <xdr:rowOff>160020</xdr:rowOff>
        </xdr:from>
        <xdr:to>
          <xdr:col>9</xdr:col>
          <xdr:colOff>693420</xdr:colOff>
          <xdr:row>24</xdr:row>
          <xdr:rowOff>7620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53</xdr:row>
          <xdr:rowOff>327660</xdr:rowOff>
        </xdr:from>
        <xdr:to>
          <xdr:col>4</xdr:col>
          <xdr:colOff>579120</xdr:colOff>
          <xdr:row>55</xdr:row>
          <xdr:rowOff>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54</xdr:row>
          <xdr:rowOff>152400</xdr:rowOff>
        </xdr:from>
        <xdr:to>
          <xdr:col>4</xdr:col>
          <xdr:colOff>579120</xdr:colOff>
          <xdr:row>55</xdr:row>
          <xdr:rowOff>175260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20</xdr:row>
          <xdr:rowOff>662940</xdr:rowOff>
        </xdr:from>
        <xdr:to>
          <xdr:col>3</xdr:col>
          <xdr:colOff>579120</xdr:colOff>
          <xdr:row>22</xdr:row>
          <xdr:rowOff>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21</xdr:row>
          <xdr:rowOff>152400</xdr:rowOff>
        </xdr:from>
        <xdr:to>
          <xdr:col>3</xdr:col>
          <xdr:colOff>579120</xdr:colOff>
          <xdr:row>22</xdr:row>
          <xdr:rowOff>175260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91440</xdr:colOff>
          <xdr:row>28</xdr:row>
          <xdr:rowOff>53340</xdr:rowOff>
        </xdr:from>
        <xdr:to>
          <xdr:col>3</xdr:col>
          <xdr:colOff>708660</xdr:colOff>
          <xdr:row>29</xdr:row>
          <xdr:rowOff>243840</xdr:rowOff>
        </xdr:to>
        <xdr:sp macro="" textlink="">
          <xdr:nvSpPr>
            <xdr:cNvPr id="3157" name="Object 85" hidden="1">
              <a:extLst>
                <a:ext uri="{63B3BB69-23CF-44E3-9099-C40C66FF867C}">
                  <a14:compatExt spid="_x0000_s3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8</xdr:col>
      <xdr:colOff>324255</xdr:colOff>
      <xdr:row>29</xdr:row>
      <xdr:rowOff>154021</xdr:rowOff>
    </xdr:from>
    <xdr:ext cx="184731" cy="264560"/>
    <xdr:sp macro="" textlink="">
      <xdr:nvSpPr>
        <xdr:cNvPr id="3" name="ZoneTexte 2"/>
        <xdr:cNvSpPr txBox="1"/>
      </xdr:nvSpPr>
      <xdr:spPr>
        <a:xfrm>
          <a:off x="6274340" y="68255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312420</xdr:colOff>
          <xdr:row>28</xdr:row>
          <xdr:rowOff>167640</xdr:rowOff>
        </xdr:from>
        <xdr:to>
          <xdr:col>6</xdr:col>
          <xdr:colOff>556260</xdr:colOff>
          <xdr:row>29</xdr:row>
          <xdr:rowOff>106680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28</xdr:row>
          <xdr:rowOff>30480</xdr:rowOff>
        </xdr:from>
        <xdr:to>
          <xdr:col>9</xdr:col>
          <xdr:colOff>579120</xdr:colOff>
          <xdr:row>28</xdr:row>
          <xdr:rowOff>236220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29</xdr:row>
          <xdr:rowOff>15240</xdr:rowOff>
        </xdr:from>
        <xdr:to>
          <xdr:col>9</xdr:col>
          <xdr:colOff>579120</xdr:colOff>
          <xdr:row>29</xdr:row>
          <xdr:rowOff>220980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</xdr:col>
      <xdr:colOff>475129</xdr:colOff>
      <xdr:row>92</xdr:row>
      <xdr:rowOff>134472</xdr:rowOff>
    </xdr:from>
    <xdr:ext cx="6804212" cy="3986939"/>
    <xdr:pic>
      <xdr:nvPicPr>
        <xdr:cNvPr id="27" name="image2.jpe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529" y="18942425"/>
          <a:ext cx="6804212" cy="3986939"/>
        </a:xfrm>
        <a:prstGeom prst="rect">
          <a:avLst/>
        </a:prstGeom>
      </xdr:spPr>
    </xdr:pic>
    <xdr:clientData/>
  </xdr:oneCellAnchor>
  <xdr:oneCellAnchor>
    <xdr:from>
      <xdr:col>2</xdr:col>
      <xdr:colOff>298233</xdr:colOff>
      <xdr:row>90</xdr:row>
      <xdr:rowOff>9793</xdr:rowOff>
    </xdr:from>
    <xdr:ext cx="453731" cy="507202"/>
    <xdr:pic>
      <xdr:nvPicPr>
        <xdr:cNvPr id="28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633" y="9610993"/>
          <a:ext cx="453731" cy="507202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403860</xdr:colOff>
          <xdr:row>86</xdr:row>
          <xdr:rowOff>182880</xdr:rowOff>
        </xdr:from>
        <xdr:to>
          <xdr:col>4</xdr:col>
          <xdr:colOff>617220</xdr:colOff>
          <xdr:row>88</xdr:row>
          <xdr:rowOff>15240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403860</xdr:colOff>
          <xdr:row>86</xdr:row>
          <xdr:rowOff>175260</xdr:rowOff>
        </xdr:from>
        <xdr:to>
          <xdr:col>6</xdr:col>
          <xdr:colOff>617220</xdr:colOff>
          <xdr:row>88</xdr:row>
          <xdr:rowOff>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441960</xdr:colOff>
          <xdr:row>86</xdr:row>
          <xdr:rowOff>175260</xdr:rowOff>
        </xdr:from>
        <xdr:to>
          <xdr:col>8</xdr:col>
          <xdr:colOff>655320</xdr:colOff>
          <xdr:row>88</xdr:row>
          <xdr:rowOff>22860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34925</xdr:colOff>
      <xdr:row>107</xdr:row>
      <xdr:rowOff>50800</xdr:rowOff>
    </xdr:from>
    <xdr:ext cx="1657350" cy="252729"/>
    <xdr:sp macro="" textlink="">
      <xdr:nvSpPr>
        <xdr:cNvPr id="2" name="Shape 104"/>
        <xdr:cNvSpPr/>
      </xdr:nvSpPr>
      <xdr:spPr>
        <a:xfrm>
          <a:off x="7304405" y="38859460"/>
          <a:ext cx="1657350" cy="252729"/>
        </a:xfrm>
        <a:custGeom>
          <a:avLst/>
          <a:gdLst/>
          <a:ahLst/>
          <a:cxnLst/>
          <a:rect l="0" t="0" r="0" b="0"/>
          <a:pathLst>
            <a:path w="1657350" h="252729">
              <a:moveTo>
                <a:pt x="0" y="252729"/>
              </a:moveTo>
              <a:lnTo>
                <a:pt x="1657349" y="252729"/>
              </a:lnTo>
              <a:lnTo>
                <a:pt x="1657349" y="0"/>
              </a:lnTo>
              <a:lnTo>
                <a:pt x="0" y="0"/>
              </a:lnTo>
              <a:lnTo>
                <a:pt x="0" y="252729"/>
              </a:lnTo>
              <a:close/>
            </a:path>
          </a:pathLst>
        </a:custGeom>
        <a:ln w="3175">
          <a:solidFill>
            <a:srgbClr val="000000"/>
          </a:solidFill>
        </a:ln>
      </xdr:spPr>
    </xdr:sp>
    <xdr:clientData/>
  </xdr:oneCellAnchor>
</xdr:wsDr>
</file>

<file path=xl/tables/table1.xml><?xml version="1.0" encoding="utf-8"?>
<table xmlns="http://schemas.openxmlformats.org/spreadsheetml/2006/main" id="2" name="dates_cours" displayName="dates_cours" ref="D47:D53" totalsRowShown="0" headerRowDxfId="40" dataDxfId="39" tableBorderDxfId="38">
  <autoFilter ref="D47:D53"/>
  <tableColumns count="1">
    <tableColumn id="1" name="date" dataDxfId="37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lundi" displayName="lundi" ref="E47:E48" totalsRowShown="0" headerRowDxfId="36" dataDxfId="35">
  <autoFilter ref="E47:E48"/>
  <tableColumns count="1">
    <tableColumn id="1" name="lundi" dataDxfId="34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4" name="mardi" displayName="mardi" ref="F47:F49" totalsRowShown="0" headerRowDxfId="33" dataDxfId="32">
  <autoFilter ref="F47:F49"/>
  <tableColumns count="1">
    <tableColumn id="1" name="mardi" dataDxfId="31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5" name="mercredi" displayName="mercredi" ref="G47:G52" totalsRowShown="0" headerRowDxfId="30" dataDxfId="29">
  <autoFilter ref="G47:G52"/>
  <tableColumns count="1">
    <tableColumn id="1" name="mercredi" dataDxfId="28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6" name="vendredi" displayName="vendredi" ref="H47:H52" totalsRowShown="0" headerRowDxfId="27" dataDxfId="26">
  <autoFilter ref="H47:H52"/>
  <tableColumns count="1">
    <tableColumn id="1" name="vendredi" dataDxfId="25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7" name="samedi" displayName="samedi" ref="I47:I52" totalsRowShown="0" headerRowDxfId="24" dataDxfId="23">
  <autoFilter ref="I47:I52"/>
  <tableColumns count="1">
    <tableColumn id="1" name="samedi" dataDxfId="22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8" name="dimanche" displayName="dimanche" ref="J47:J48" totalsRowShown="0" headerRowDxfId="21" dataDxfId="20">
  <autoFilter ref="J47:J48"/>
  <tableColumns count="1">
    <tableColumn id="1" name="dimanche" dataDxfId="19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1" name="Tableau1" displayName="Tableau1" ref="D61:D70" totalsRowShown="0">
  <autoFilter ref="D61:D70"/>
  <tableColumns count="1">
    <tableColumn id="1" name="code_postal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9" name="Tableau9" displayName="Tableau9" ref="E61:M70" totalsRowShown="0">
  <autoFilter ref="E61:M70"/>
  <tableColumns count="9">
    <tableColumn id="1" name="77100"/>
    <tableColumn id="2" name="77122"/>
    <tableColumn id="3" name="77124"/>
    <tableColumn id="4" name="77165"/>
    <tableColumn id="5" name="77450"/>
    <tableColumn id="6" name="77470"/>
    <tableColumn id="7" name="77860"/>
    <tableColumn id="8" name="77910"/>
    <tableColumn id="9" name="autre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1" name="Tableau11" displayName="Tableau11" ref="A47:B58" totalsRowShown="0" headerRowDxfId="18" dataDxfId="17">
  <autoFilter ref="A47:B58"/>
  <tableColumns count="2">
    <tableColumn id="1" name="Catégories d'âge" dataDxfId="16"/>
    <tableColumn id="2" name="tailles tee shirt" dataDxfId="15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id="13" name="Tableau13" displayName="Tableau13" ref="A4:M18" totalsRowShown="0" headerRowDxfId="14" dataDxfId="13">
  <autoFilter ref="A4:M18"/>
  <tableColumns count="13">
    <tableColumn id="1" name="Colonne1" dataDxfId="12"/>
    <tableColumn id="2" name="TARIFS " dataDxfId="11"/>
    <tableColumn id="3" name="% / date" dataDxfId="10"/>
    <tableColumn id="4" name="remise Féminine" dataDxfId="9"/>
    <tableColumn id="5" name="2 ème inscription famille" dataDxfId="8"/>
    <tableColumn id="6" name="3 ème inscription famille" dataDxfId="7"/>
    <tableColumn id="7" name="4 ème inscription famille" dataDxfId="6"/>
    <tableColumn id="8" name="cours 1er janvier" dataDxfId="5"/>
    <tableColumn id="9" name="cours 1er mars" dataDxfId="4"/>
    <tableColumn id="10" name="jeu libre 1er janvier" dataDxfId="3"/>
    <tableColumn id="11" name="jeu libre 1er mars" dataDxfId="2"/>
    <tableColumn id="12" name="sup 2000 elo" dataDxfId="1"/>
    <tableColumn id="13" name="pass sport" dataDxfId="0">
      <calculatedColumnFormula>Tableau13[[#This Row],[TARIFS ]]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13" Type="http://schemas.openxmlformats.org/officeDocument/2006/relationships/ctrlProp" Target="../ctrlProps/ctrlProp3.xml"/><Relationship Id="rId18" Type="http://schemas.openxmlformats.org/officeDocument/2006/relationships/ctrlProp" Target="../ctrlProps/ctrlProp8.xml"/><Relationship Id="rId26" Type="http://schemas.openxmlformats.org/officeDocument/2006/relationships/ctrlProp" Target="../ctrlProps/ctrlProp16.xml"/><Relationship Id="rId3" Type="http://schemas.openxmlformats.org/officeDocument/2006/relationships/hyperlink" Target="https://echecs.asso.fr/Actus/14098/questionnaire_mineur.pdf" TargetMode="External"/><Relationship Id="rId21" Type="http://schemas.openxmlformats.org/officeDocument/2006/relationships/ctrlProp" Target="../ctrlProps/ctrlProp11.xml"/><Relationship Id="rId7" Type="http://schemas.openxmlformats.org/officeDocument/2006/relationships/drawing" Target="../drawings/drawing1.xml"/><Relationship Id="rId12" Type="http://schemas.openxmlformats.org/officeDocument/2006/relationships/ctrlProp" Target="../ctrlProps/ctrlProp2.xml"/><Relationship Id="rId17" Type="http://schemas.openxmlformats.org/officeDocument/2006/relationships/ctrlProp" Target="../ctrlProps/ctrlProp7.xml"/><Relationship Id="rId25" Type="http://schemas.openxmlformats.org/officeDocument/2006/relationships/ctrlProp" Target="../ctrlProps/ctrlProp15.xml"/><Relationship Id="rId2" Type="http://schemas.openxmlformats.org/officeDocument/2006/relationships/hyperlink" Target="https://echecs.asso.fr/Actus/14098/questionnaire_majeur.pdf" TargetMode="External"/><Relationship Id="rId16" Type="http://schemas.openxmlformats.org/officeDocument/2006/relationships/ctrlProp" Target="../ctrlProps/ctrlProp6.xml"/><Relationship Id="rId20" Type="http://schemas.openxmlformats.org/officeDocument/2006/relationships/ctrlProp" Target="../ctrlProps/ctrlProp10.xml"/><Relationship Id="rId29" Type="http://schemas.openxmlformats.org/officeDocument/2006/relationships/ctrlProp" Target="../ctrlProps/ctrlProp19.xml"/><Relationship Id="rId1" Type="http://schemas.openxmlformats.org/officeDocument/2006/relationships/hyperlink" Target="https://echecs.asso.fr/Actus/14098/questionnaire_majeur.pdf" TargetMode="External"/><Relationship Id="rId6" Type="http://schemas.openxmlformats.org/officeDocument/2006/relationships/printerSettings" Target="../printerSettings/printerSettings1.bin"/><Relationship Id="rId11" Type="http://schemas.openxmlformats.org/officeDocument/2006/relationships/ctrlProp" Target="../ctrlProps/ctrlProp1.xml"/><Relationship Id="rId24" Type="http://schemas.openxmlformats.org/officeDocument/2006/relationships/ctrlProp" Target="../ctrlProps/ctrlProp14.xml"/><Relationship Id="rId32" Type="http://schemas.openxmlformats.org/officeDocument/2006/relationships/ctrlProp" Target="../ctrlProps/ctrlProp22.xml"/><Relationship Id="rId5" Type="http://schemas.openxmlformats.org/officeDocument/2006/relationships/hyperlink" Target="https://echecs.asso.fr/Actus/14098/questionnaire_majeur.pdf" TargetMode="External"/><Relationship Id="rId15" Type="http://schemas.openxmlformats.org/officeDocument/2006/relationships/ctrlProp" Target="../ctrlProps/ctrlProp5.xml"/><Relationship Id="rId23" Type="http://schemas.openxmlformats.org/officeDocument/2006/relationships/ctrlProp" Target="../ctrlProps/ctrlProp13.xml"/><Relationship Id="rId28" Type="http://schemas.openxmlformats.org/officeDocument/2006/relationships/ctrlProp" Target="../ctrlProps/ctrlProp18.xml"/><Relationship Id="rId10" Type="http://schemas.openxmlformats.org/officeDocument/2006/relationships/image" Target="../media/image1.emf"/><Relationship Id="rId19" Type="http://schemas.openxmlformats.org/officeDocument/2006/relationships/ctrlProp" Target="../ctrlProps/ctrlProp9.xml"/><Relationship Id="rId31" Type="http://schemas.openxmlformats.org/officeDocument/2006/relationships/ctrlProp" Target="../ctrlProps/ctrlProp21.xml"/><Relationship Id="rId4" Type="http://schemas.openxmlformats.org/officeDocument/2006/relationships/hyperlink" Target="https://echecs.asso.fr/Actus/14098/attestation_negative.pdf" TargetMode="External"/><Relationship Id="rId9" Type="http://schemas.openxmlformats.org/officeDocument/2006/relationships/package" Target="../embeddings/Document_Microsoft_Word1.docx"/><Relationship Id="rId14" Type="http://schemas.openxmlformats.org/officeDocument/2006/relationships/ctrlProp" Target="../ctrlProps/ctrlProp4.xml"/><Relationship Id="rId22" Type="http://schemas.openxmlformats.org/officeDocument/2006/relationships/ctrlProp" Target="../ctrlProps/ctrlProp12.xml"/><Relationship Id="rId27" Type="http://schemas.openxmlformats.org/officeDocument/2006/relationships/ctrlProp" Target="../ctrlProps/ctrlProp17.xml"/><Relationship Id="rId30" Type="http://schemas.openxmlformats.org/officeDocument/2006/relationships/ctrlProp" Target="../ctrlProps/ctrlProp2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AX92"/>
  <sheetViews>
    <sheetView showGridLines="0" tabSelected="1" topLeftCell="C1" zoomScale="94" zoomScaleNormal="90" workbookViewId="0">
      <selection activeCell="L11" sqref="L11"/>
    </sheetView>
  </sheetViews>
  <sheetFormatPr baseColWidth="10" defaultRowHeight="13.2" outlineLevelRow="1" x14ac:dyDescent="0.25"/>
  <cols>
    <col min="1" max="1" width="1.44140625" customWidth="1"/>
    <col min="2" max="2" width="2.21875" customWidth="1"/>
    <col min="3" max="3" width="16" customWidth="1"/>
    <col min="4" max="8" width="13.6640625" customWidth="1"/>
    <col min="9" max="9" width="15" customWidth="1"/>
    <col min="10" max="10" width="14.88671875" customWidth="1"/>
    <col min="11" max="11" width="3.5546875" customWidth="1"/>
    <col min="13" max="13" width="63.33203125" customWidth="1"/>
    <col min="14" max="14" width="58.33203125" customWidth="1"/>
    <col min="15" max="16" width="13.21875" customWidth="1"/>
    <col min="17" max="17" width="14.33203125" customWidth="1"/>
  </cols>
  <sheetData>
    <row r="1" spans="2:13" ht="13.8" thickBot="1" x14ac:dyDescent="0.3"/>
    <row r="2" spans="2:13" ht="52.8" customHeight="1" thickTop="1" thickBot="1" x14ac:dyDescent="0.3">
      <c r="B2" s="244" t="s">
        <v>59</v>
      </c>
      <c r="C2" s="245"/>
      <c r="D2" s="245"/>
      <c r="E2" s="245"/>
      <c r="F2" s="245"/>
      <c r="G2" s="245"/>
      <c r="H2" s="245"/>
      <c r="I2" s="245"/>
      <c r="J2" s="245"/>
      <c r="K2" s="246"/>
    </row>
    <row r="3" spans="2:13" ht="14.4" thickTop="1" thickBot="1" x14ac:dyDescent="0.3"/>
    <row r="4" spans="2:13" ht="14.4" thickTop="1" thickBot="1" x14ac:dyDescent="0.3">
      <c r="B4" s="67"/>
      <c r="C4" s="68"/>
      <c r="D4" s="68"/>
      <c r="E4" s="68"/>
      <c r="F4" s="68"/>
      <c r="G4" s="68"/>
      <c r="H4" s="68"/>
      <c r="I4" s="68"/>
      <c r="J4" s="68"/>
      <c r="K4" s="69"/>
    </row>
    <row r="5" spans="2:13" ht="14.4" thickTop="1" thickBot="1" x14ac:dyDescent="0.3">
      <c r="B5" s="70"/>
      <c r="C5" s="205" t="s">
        <v>60</v>
      </c>
      <c r="D5" s="205"/>
      <c r="E5" s="205" t="s">
        <v>61</v>
      </c>
      <c r="F5" s="205"/>
      <c r="G5" s="205" t="s">
        <v>62</v>
      </c>
      <c r="H5" s="205"/>
      <c r="I5" s="205" t="s">
        <v>73</v>
      </c>
      <c r="J5" s="205"/>
      <c r="K5" s="65"/>
    </row>
    <row r="6" spans="2:13" ht="14.4" thickTop="1" thickBot="1" x14ac:dyDescent="0.3">
      <c r="B6" s="70"/>
      <c r="C6" s="209"/>
      <c r="D6" s="209"/>
      <c r="E6" s="209"/>
      <c r="F6" s="209"/>
      <c r="G6" s="210"/>
      <c r="H6" s="210"/>
      <c r="I6" s="209"/>
      <c r="J6" s="209"/>
      <c r="K6" s="65"/>
    </row>
    <row r="7" spans="2:13" ht="14.4" thickTop="1" thickBot="1" x14ac:dyDescent="0.3">
      <c r="B7" s="70"/>
      <c r="C7" s="61"/>
      <c r="D7" s="61"/>
      <c r="E7" s="61"/>
      <c r="F7" s="61"/>
      <c r="G7" s="61"/>
      <c r="H7" s="61"/>
      <c r="I7" s="61"/>
      <c r="J7" s="61"/>
      <c r="K7" s="65"/>
    </row>
    <row r="8" spans="2:13" ht="13.2" customHeight="1" thickTop="1" thickBot="1" x14ac:dyDescent="0.3">
      <c r="B8" s="70"/>
      <c r="C8" s="205" t="s">
        <v>78</v>
      </c>
      <c r="D8" s="205"/>
      <c r="E8" s="205"/>
      <c r="F8" s="62" t="s">
        <v>80</v>
      </c>
      <c r="G8" s="176" t="s">
        <v>79</v>
      </c>
      <c r="H8" s="178"/>
      <c r="I8" s="194" t="s">
        <v>110</v>
      </c>
      <c r="J8" s="189"/>
      <c r="K8" s="65"/>
    </row>
    <row r="9" spans="2:13" ht="14.4" customHeight="1" thickTop="1" thickBot="1" x14ac:dyDescent="0.3">
      <c r="B9" s="70"/>
      <c r="C9" s="179"/>
      <c r="D9" s="211"/>
      <c r="E9" s="180"/>
      <c r="F9" s="77"/>
      <c r="G9" s="179"/>
      <c r="H9" s="211"/>
      <c r="I9" s="179"/>
      <c r="J9" s="180"/>
      <c r="K9" s="65"/>
    </row>
    <row r="10" spans="2:13" ht="14.4" thickTop="1" thickBot="1" x14ac:dyDescent="0.3">
      <c r="B10" s="70"/>
      <c r="C10" s="63"/>
      <c r="D10" s="64"/>
      <c r="E10" s="64"/>
      <c r="F10" s="64"/>
      <c r="G10" s="64"/>
      <c r="H10" s="64"/>
      <c r="I10" s="64"/>
      <c r="J10" s="64"/>
      <c r="K10" s="65"/>
    </row>
    <row r="11" spans="2:13" ht="14.4" thickTop="1" thickBot="1" x14ac:dyDescent="0.3">
      <c r="B11" s="70"/>
      <c r="C11" s="176" t="s">
        <v>157</v>
      </c>
      <c r="D11" s="177"/>
      <c r="E11" s="177"/>
      <c r="F11" s="176" t="s">
        <v>109</v>
      </c>
      <c r="G11" s="177"/>
      <c r="H11" s="177"/>
      <c r="I11" s="90" t="s">
        <v>241</v>
      </c>
      <c r="J11" s="146" t="s">
        <v>242</v>
      </c>
      <c r="K11" s="65"/>
      <c r="M11" t="str">
        <f>(LEFT(I12,1))</f>
        <v/>
      </c>
    </row>
    <row r="12" spans="2:13" ht="14.4" thickTop="1" thickBot="1" x14ac:dyDescent="0.3">
      <c r="B12" s="70"/>
      <c r="C12" s="186"/>
      <c r="D12" s="187" t="b">
        <v>0</v>
      </c>
      <c r="E12" s="187"/>
      <c r="F12" s="206"/>
      <c r="G12" s="197" t="b">
        <f>AND(LEN(formulaire!$F$12)-LEN(SUBSTITUTE(formulaire!$F$12,"@",""))=1,ISNUMBER(FIND(".",RIGHT(formulaire!$F$12,LEN(formulaire!$F$12)-FIND("@",formulaire!$F$12)))),LEFT(formulaire!$F$12)&lt;&gt;"@",IFERROR(RIGHT(formulaire!$F$12,LEN(formulaire!$F$12)-FIND("@",formulaire!$F$12)),0)&gt;=4,ISERROR(FIND(" ",formulaire!$F$12)))</f>
        <v>0</v>
      </c>
      <c r="H12" s="197" t="b">
        <f>AND(LEN(formulaire!$F$12)-LEN(SUBSTITUTE(formulaire!$F$12,"@",""))=1,ISNUMBER(FIND(".",RIGHT(formulaire!$F$12,LEN(formulaire!$F$12)-FIND("@",formulaire!$F$12)))),LEFT(formulaire!$F$12)&lt;&gt;"@",IFERROR(RIGHT(formulaire!$F$12,LEN(formulaire!$F$12)-FIND("@",formulaire!$F$12)),0)&gt;=4,ISERROR(FIND(" ",formulaire!$F$12)))</f>
        <v>0</v>
      </c>
      <c r="I12" s="78"/>
      <c r="J12" s="79"/>
      <c r="K12" s="65"/>
    </row>
    <row r="13" spans="2:13" ht="14.4" thickTop="1" thickBot="1" x14ac:dyDescent="0.3">
      <c r="B13" s="70"/>
      <c r="C13" s="61"/>
      <c r="D13" s="61"/>
      <c r="E13" s="61"/>
      <c r="F13" s="61"/>
      <c r="G13" s="61"/>
      <c r="H13" s="61"/>
      <c r="I13" s="61"/>
      <c r="J13" s="61"/>
      <c r="K13" s="65"/>
      <c r="M13" s="147"/>
    </row>
    <row r="14" spans="2:13" ht="14.4" customHeight="1" thickTop="1" thickBot="1" x14ac:dyDescent="0.3">
      <c r="B14" s="70"/>
      <c r="C14" s="61"/>
      <c r="D14" s="61"/>
      <c r="E14" s="61"/>
      <c r="F14" s="61"/>
      <c r="G14" s="188" t="s">
        <v>158</v>
      </c>
      <c r="H14" s="189"/>
      <c r="I14" s="176" t="s">
        <v>165</v>
      </c>
      <c r="J14" s="178"/>
      <c r="K14" s="65"/>
    </row>
    <row r="15" spans="2:13" ht="14.4" customHeight="1" thickTop="1" thickBot="1" x14ac:dyDescent="0.3">
      <c r="B15" s="70"/>
      <c r="C15" s="61"/>
      <c r="D15" s="61"/>
      <c r="E15" s="61"/>
      <c r="F15" s="61"/>
      <c r="G15" s="190"/>
      <c r="H15" s="191"/>
      <c r="I15" s="192"/>
      <c r="J15" s="193"/>
      <c r="K15" s="65"/>
    </row>
    <row r="16" spans="2:13" ht="14.4" thickTop="1" thickBot="1" x14ac:dyDescent="0.3">
      <c r="B16" s="70"/>
      <c r="C16" s="61"/>
      <c r="D16" s="61"/>
      <c r="E16" s="61"/>
      <c r="F16" s="61"/>
      <c r="G16" s="61"/>
      <c r="H16" s="61"/>
      <c r="I16" s="61"/>
      <c r="J16" s="61"/>
      <c r="K16" s="65"/>
    </row>
    <row r="17" spans="2:13" ht="14.4" thickTop="1" thickBot="1" x14ac:dyDescent="0.3">
      <c r="B17" s="70"/>
      <c r="C17" s="188" t="s">
        <v>187</v>
      </c>
      <c r="D17" s="194"/>
      <c r="E17" s="189"/>
      <c r="F17" s="61"/>
      <c r="G17" s="176" t="s">
        <v>171</v>
      </c>
      <c r="H17" s="177"/>
      <c r="I17" s="178"/>
      <c r="J17" s="61"/>
      <c r="K17" s="65"/>
    </row>
    <row r="18" spans="2:13" ht="14.4" thickTop="1" thickBot="1" x14ac:dyDescent="0.3">
      <c r="B18" s="70"/>
      <c r="C18" s="196"/>
      <c r="D18" s="197"/>
      <c r="E18" s="198"/>
      <c r="F18" s="61"/>
      <c r="G18" s="186"/>
      <c r="H18" s="187"/>
      <c r="I18" s="195"/>
      <c r="J18" s="61"/>
      <c r="K18" s="65"/>
    </row>
    <row r="19" spans="2:13" ht="13.8" thickTop="1" x14ac:dyDescent="0.25">
      <c r="B19" s="70"/>
      <c r="C19" s="60"/>
      <c r="D19" s="68"/>
      <c r="E19" s="68"/>
      <c r="F19" s="60"/>
      <c r="G19" s="60"/>
      <c r="H19" s="60"/>
      <c r="I19" s="60"/>
      <c r="J19" s="60"/>
      <c r="K19" s="65"/>
    </row>
    <row r="20" spans="2:13" ht="13.8" thickBot="1" x14ac:dyDescent="0.3">
      <c r="B20" s="70"/>
      <c r="C20" s="60"/>
      <c r="D20" s="60"/>
      <c r="E20" s="60"/>
      <c r="F20" s="60"/>
      <c r="G20" s="60"/>
      <c r="H20" s="60"/>
      <c r="I20" s="60"/>
      <c r="J20" s="60"/>
      <c r="K20" s="65"/>
    </row>
    <row r="21" spans="2:13" ht="54" thickTop="1" thickBot="1" x14ac:dyDescent="0.3">
      <c r="B21" s="70"/>
      <c r="C21" s="74" t="s">
        <v>209</v>
      </c>
      <c r="D21" s="75" t="s">
        <v>2</v>
      </c>
      <c r="E21" s="60"/>
      <c r="F21" s="176" t="s">
        <v>113</v>
      </c>
      <c r="G21" s="177"/>
      <c r="H21" s="177"/>
      <c r="I21" s="178"/>
      <c r="J21" s="62" t="s">
        <v>166</v>
      </c>
      <c r="K21" s="65"/>
    </row>
    <row r="22" spans="2:13" ht="14.4" thickTop="1" thickBot="1" x14ac:dyDescent="0.3">
      <c r="B22" s="70"/>
      <c r="C22" s="74" t="s">
        <v>197</v>
      </c>
      <c r="D22" s="80" t="b">
        <v>0</v>
      </c>
      <c r="E22" s="60"/>
      <c r="F22" s="212" t="s">
        <v>114</v>
      </c>
      <c r="G22" s="207"/>
      <c r="H22" s="207"/>
      <c r="I22" s="208"/>
      <c r="J22" s="82"/>
      <c r="K22" s="65"/>
    </row>
    <row r="23" spans="2:13" ht="14.4" thickTop="1" thickBot="1" x14ac:dyDescent="0.3">
      <c r="B23" s="70"/>
      <c r="C23" s="74" t="s">
        <v>198</v>
      </c>
      <c r="D23" s="81" t="b">
        <v>0</v>
      </c>
      <c r="E23" s="60"/>
      <c r="F23" s="206" t="s">
        <v>115</v>
      </c>
      <c r="G23" s="207"/>
      <c r="H23" s="207"/>
      <c r="I23" s="208"/>
      <c r="J23" s="82"/>
      <c r="K23" s="65"/>
      <c r="M23" s="148"/>
    </row>
    <row r="24" spans="2:13" ht="14.4" thickTop="1" thickBot="1" x14ac:dyDescent="0.3">
      <c r="B24" s="70"/>
      <c r="C24" s="60"/>
      <c r="D24" s="60"/>
      <c r="E24" s="60"/>
      <c r="F24" s="181" t="s">
        <v>116</v>
      </c>
      <c r="G24" s="182"/>
      <c r="H24" s="182"/>
      <c r="I24" s="183"/>
      <c r="J24" s="83"/>
      <c r="K24" s="65"/>
      <c r="M24" s="148"/>
    </row>
    <row r="25" spans="2:13" ht="14.4" thickTop="1" thickBot="1" x14ac:dyDescent="0.3">
      <c r="B25" s="70"/>
      <c r="C25" s="60"/>
      <c r="D25" s="60"/>
      <c r="E25" s="60"/>
      <c r="F25" s="60"/>
      <c r="G25" s="60"/>
      <c r="H25" s="60"/>
      <c r="I25" s="60"/>
      <c r="J25" s="60"/>
      <c r="K25" s="65"/>
      <c r="M25" s="148"/>
    </row>
    <row r="26" spans="2:13" ht="34.799999999999997" customHeight="1" thickTop="1" thickBot="1" x14ac:dyDescent="0.3">
      <c r="B26" s="70"/>
      <c r="C26" s="176" t="s">
        <v>168</v>
      </c>
      <c r="D26" s="177"/>
      <c r="E26" s="177"/>
      <c r="F26" s="177"/>
      <c r="G26" s="177"/>
      <c r="H26" s="177"/>
      <c r="I26" s="184"/>
      <c r="J26" s="185"/>
      <c r="K26" s="65"/>
      <c r="M26" s="148"/>
    </row>
    <row r="27" spans="2:13" ht="7.2" customHeight="1" thickTop="1" thickBot="1" x14ac:dyDescent="0.3">
      <c r="B27" s="70"/>
      <c r="C27" s="60"/>
      <c r="D27" s="60"/>
      <c r="E27" s="60"/>
      <c r="F27" s="60"/>
      <c r="G27" s="60"/>
      <c r="H27" s="60"/>
      <c r="I27" s="60"/>
      <c r="J27" s="60"/>
      <c r="K27" s="65"/>
    </row>
    <row r="28" spans="2:13" ht="25.8" customHeight="1" thickTop="1" thickBot="1" x14ac:dyDescent="0.3">
      <c r="B28" s="70"/>
      <c r="C28" s="176" t="s">
        <v>220</v>
      </c>
      <c r="D28" s="177"/>
      <c r="E28" s="177"/>
      <c r="F28" s="176" t="s">
        <v>213</v>
      </c>
      <c r="G28" s="177"/>
      <c r="H28" s="178"/>
      <c r="I28" s="177" t="s">
        <v>211</v>
      </c>
      <c r="J28" s="178"/>
      <c r="K28" s="65"/>
    </row>
    <row r="29" spans="2:13" ht="22.2" customHeight="1" thickTop="1" thickBot="1" x14ac:dyDescent="0.3">
      <c r="B29" s="70"/>
      <c r="C29" s="199"/>
      <c r="D29" s="200"/>
      <c r="E29" s="201"/>
      <c r="F29" s="263" t="b">
        <v>0</v>
      </c>
      <c r="G29" s="264"/>
      <c r="H29" s="265"/>
      <c r="I29" s="84" t="s">
        <v>212</v>
      </c>
      <c r="J29" s="86" t="b">
        <v>0</v>
      </c>
      <c r="K29" s="65"/>
    </row>
    <row r="30" spans="2:13" ht="22.2" customHeight="1" thickTop="1" thickBot="1" x14ac:dyDescent="0.3">
      <c r="B30" s="70"/>
      <c r="C30" s="202"/>
      <c r="D30" s="203"/>
      <c r="E30" s="204"/>
      <c r="F30" s="266"/>
      <c r="G30" s="267"/>
      <c r="H30" s="268"/>
      <c r="I30" s="85" t="s">
        <v>167</v>
      </c>
      <c r="J30" s="88" t="s">
        <v>219</v>
      </c>
      <c r="K30" s="65"/>
    </row>
    <row r="31" spans="2:13" ht="18" customHeight="1" thickTop="1" x14ac:dyDescent="0.25">
      <c r="B31" s="70"/>
      <c r="C31" s="173" t="s">
        <v>199</v>
      </c>
      <c r="D31" s="174"/>
      <c r="E31" s="174"/>
      <c r="F31" s="174"/>
      <c r="G31" s="174"/>
      <c r="H31" s="174"/>
      <c r="I31" s="174"/>
      <c r="J31" s="174"/>
      <c r="K31" s="65"/>
    </row>
    <row r="32" spans="2:13" x14ac:dyDescent="0.25">
      <c r="B32" s="70"/>
      <c r="C32" s="175"/>
      <c r="D32" s="175"/>
      <c r="E32" s="175"/>
      <c r="F32" s="175"/>
      <c r="G32" s="175"/>
      <c r="H32" s="175"/>
      <c r="I32" s="175"/>
      <c r="J32" s="175"/>
      <c r="K32" s="65"/>
    </row>
    <row r="33" spans="2:11" x14ac:dyDescent="0.25">
      <c r="B33" s="70"/>
      <c r="C33" s="175"/>
      <c r="D33" s="175"/>
      <c r="E33" s="175"/>
      <c r="F33" s="175"/>
      <c r="G33" s="175"/>
      <c r="H33" s="175"/>
      <c r="I33" s="175"/>
      <c r="J33" s="175"/>
      <c r="K33" s="65"/>
    </row>
    <row r="34" spans="2:11" x14ac:dyDescent="0.25">
      <c r="B34" s="70"/>
      <c r="C34" s="175"/>
      <c r="D34" s="175"/>
      <c r="E34" s="175"/>
      <c r="F34" s="175"/>
      <c r="G34" s="175"/>
      <c r="H34" s="175"/>
      <c r="I34" s="175"/>
      <c r="J34" s="175"/>
      <c r="K34" s="65"/>
    </row>
    <row r="35" spans="2:11" x14ac:dyDescent="0.25">
      <c r="B35" s="70"/>
      <c r="C35" s="175"/>
      <c r="D35" s="175"/>
      <c r="E35" s="175"/>
      <c r="F35" s="175"/>
      <c r="G35" s="175"/>
      <c r="H35" s="175"/>
      <c r="I35" s="175"/>
      <c r="J35" s="175"/>
      <c r="K35" s="65"/>
    </row>
    <row r="36" spans="2:11" ht="45" customHeight="1" thickBot="1" x14ac:dyDescent="0.3">
      <c r="B36" s="70"/>
      <c r="C36" s="175"/>
      <c r="D36" s="175"/>
      <c r="E36" s="175"/>
      <c r="F36" s="175"/>
      <c r="G36" s="175"/>
      <c r="H36" s="175"/>
      <c r="I36" s="175"/>
      <c r="J36" s="175"/>
      <c r="K36" s="65"/>
    </row>
    <row r="37" spans="2:11" ht="13.8" customHeight="1" thickTop="1" thickBot="1" x14ac:dyDescent="0.3">
      <c r="B37" s="70"/>
      <c r="C37" s="151" t="s">
        <v>238</v>
      </c>
      <c r="D37" s="152"/>
      <c r="E37" s="152"/>
      <c r="F37" s="152"/>
      <c r="G37" s="153"/>
      <c r="H37" s="151" t="s">
        <v>239</v>
      </c>
      <c r="I37" s="152"/>
      <c r="J37" s="152"/>
      <c r="K37" s="94"/>
    </row>
    <row r="38" spans="2:11" ht="13.8" customHeight="1" thickTop="1" x14ac:dyDescent="0.25">
      <c r="B38" s="70"/>
      <c r="C38" s="171" t="s">
        <v>223</v>
      </c>
      <c r="D38" s="172"/>
      <c r="E38" s="172"/>
      <c r="F38" s="154"/>
      <c r="G38" s="155"/>
      <c r="H38" s="160"/>
      <c r="I38" s="161"/>
      <c r="J38" s="162"/>
      <c r="K38" s="94"/>
    </row>
    <row r="39" spans="2:11" ht="13.8" customHeight="1" x14ac:dyDescent="0.25">
      <c r="B39" s="94"/>
      <c r="C39" s="169" t="s">
        <v>224</v>
      </c>
      <c r="D39" s="150"/>
      <c r="E39" s="170"/>
      <c r="F39" s="156"/>
      <c r="G39" s="157"/>
      <c r="H39" s="163"/>
      <c r="I39" s="164"/>
      <c r="J39" s="165"/>
      <c r="K39" s="94"/>
    </row>
    <row r="40" spans="2:11" ht="13.8" customHeight="1" x14ac:dyDescent="0.25">
      <c r="B40" s="94"/>
      <c r="C40" s="150" t="s">
        <v>225</v>
      </c>
      <c r="D40" s="150"/>
      <c r="E40" s="150"/>
      <c r="F40" s="156"/>
      <c r="G40" s="157"/>
      <c r="H40" s="163"/>
      <c r="I40" s="164"/>
      <c r="J40" s="165"/>
      <c r="K40" s="94"/>
    </row>
    <row r="41" spans="2:11" ht="13.8" customHeight="1" x14ac:dyDescent="0.25">
      <c r="B41" s="94"/>
      <c r="C41" s="169" t="s">
        <v>226</v>
      </c>
      <c r="D41" s="150"/>
      <c r="E41" s="170"/>
      <c r="F41" s="156"/>
      <c r="G41" s="157"/>
      <c r="H41" s="163"/>
      <c r="I41" s="164"/>
      <c r="J41" s="165"/>
      <c r="K41" s="94"/>
    </row>
    <row r="42" spans="2:11" ht="13.8" customHeight="1" x14ac:dyDescent="0.25">
      <c r="B42" s="70"/>
      <c r="C42" s="169" t="s">
        <v>227</v>
      </c>
      <c r="D42" s="150"/>
      <c r="E42" s="170"/>
      <c r="F42" s="156"/>
      <c r="G42" s="157"/>
      <c r="H42" s="163"/>
      <c r="I42" s="164"/>
      <c r="J42" s="165"/>
      <c r="K42" s="94"/>
    </row>
    <row r="43" spans="2:11" ht="13.8" customHeight="1" thickBot="1" x14ac:dyDescent="0.3">
      <c r="B43" s="94"/>
      <c r="C43" s="149" t="s">
        <v>228</v>
      </c>
      <c r="D43" s="150"/>
      <c r="E43" s="150"/>
      <c r="F43" s="158"/>
      <c r="G43" s="159"/>
      <c r="H43" s="166"/>
      <c r="I43" s="167"/>
      <c r="J43" s="168"/>
      <c r="K43" s="94"/>
    </row>
    <row r="44" spans="2:11" ht="13.8" customHeight="1" thickTop="1" thickBot="1" x14ac:dyDescent="0.3">
      <c r="B44" s="70"/>
      <c r="C44" s="93"/>
      <c r="D44" s="68"/>
      <c r="E44" s="93"/>
      <c r="F44" s="93"/>
      <c r="G44" s="60"/>
      <c r="H44" s="68"/>
      <c r="I44" s="60"/>
      <c r="J44" s="93"/>
      <c r="K44" s="65"/>
    </row>
    <row r="45" spans="2:11" ht="14.4" thickTop="1" thickBot="1" x14ac:dyDescent="0.3">
      <c r="B45" s="94"/>
      <c r="C45" s="76" t="s">
        <v>200</v>
      </c>
      <c r="D45" s="94"/>
      <c r="E45" s="247" t="s">
        <v>218</v>
      </c>
      <c r="F45" s="251"/>
      <c r="G45" s="248"/>
      <c r="H45" s="94"/>
      <c r="I45" s="247" t="s">
        <v>201</v>
      </c>
      <c r="J45" s="248"/>
      <c r="K45" s="65"/>
    </row>
    <row r="46" spans="2:11" ht="14.4" thickTop="1" thickBot="1" x14ac:dyDescent="0.3">
      <c r="B46" s="70"/>
      <c r="C46" s="87"/>
      <c r="D46" s="60"/>
      <c r="E46" s="252"/>
      <c r="F46" s="253"/>
      <c r="G46" s="254"/>
      <c r="H46" s="60"/>
      <c r="I46" s="249"/>
      <c r="J46" s="250"/>
      <c r="K46" s="65"/>
    </row>
    <row r="47" spans="2:11" ht="14.4" thickTop="1" thickBot="1" x14ac:dyDescent="0.3">
      <c r="B47" s="70"/>
      <c r="C47" s="60"/>
      <c r="D47" s="60"/>
      <c r="E47" s="60"/>
      <c r="F47" s="60"/>
      <c r="G47" s="60"/>
      <c r="H47" s="60"/>
      <c r="I47" s="60"/>
      <c r="J47" s="60"/>
      <c r="K47" s="65"/>
    </row>
    <row r="48" spans="2:11" ht="13.8" thickTop="1" x14ac:dyDescent="0.25">
      <c r="B48" s="70"/>
      <c r="C48" s="255" t="s">
        <v>221</v>
      </c>
      <c r="D48" s="256"/>
      <c r="E48" s="256"/>
      <c r="F48" s="256"/>
      <c r="G48" s="256"/>
      <c r="H48" s="256"/>
      <c r="I48" s="256"/>
      <c r="J48" s="257"/>
      <c r="K48" s="65"/>
    </row>
    <row r="49" spans="1:12" ht="13.8" thickBot="1" x14ac:dyDescent="0.3">
      <c r="B49" s="70"/>
      <c r="C49" s="258"/>
      <c r="D49" s="259"/>
      <c r="E49" s="259"/>
      <c r="F49" s="259"/>
      <c r="G49" s="259"/>
      <c r="H49" s="259"/>
      <c r="I49" s="259"/>
      <c r="J49" s="260"/>
      <c r="K49" s="65"/>
    </row>
    <row r="50" spans="1:12" ht="14.4" thickTop="1" thickBot="1" x14ac:dyDescent="0.3">
      <c r="A50" s="73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2"/>
    </row>
    <row r="51" spans="1:12" ht="53.4" customHeight="1" thickTop="1" thickBot="1" x14ac:dyDescent="0.3">
      <c r="B51" s="244" t="s">
        <v>164</v>
      </c>
      <c r="C51" s="245"/>
      <c r="D51" s="245"/>
      <c r="E51" s="245"/>
      <c r="F51" s="245"/>
      <c r="G51" s="245"/>
      <c r="H51" s="245"/>
      <c r="I51" s="245"/>
      <c r="J51" s="245"/>
      <c r="K51" s="246"/>
    </row>
    <row r="52" spans="1:12" ht="10.8" customHeight="1" thickTop="1" thickBot="1" x14ac:dyDescent="0.3">
      <c r="B52" s="111"/>
      <c r="C52" s="66"/>
    </row>
    <row r="53" spans="1:12" ht="33" customHeight="1" thickTop="1" thickBot="1" x14ac:dyDescent="0.3">
      <c r="B53" s="112"/>
      <c r="C53" s="271" t="s">
        <v>163</v>
      </c>
      <c r="D53" s="272"/>
      <c r="E53" s="272"/>
      <c r="F53" s="272"/>
      <c r="G53" s="272"/>
      <c r="H53" s="272"/>
      <c r="I53" s="272"/>
      <c r="J53" s="272"/>
      <c r="K53" s="113"/>
    </row>
    <row r="54" spans="1:12" ht="27.6" thickTop="1" thickBot="1" x14ac:dyDescent="0.3">
      <c r="B54" s="112"/>
      <c r="C54" s="91" t="s">
        <v>222</v>
      </c>
      <c r="D54" s="75" t="s">
        <v>1</v>
      </c>
      <c r="E54" s="125" t="s">
        <v>2</v>
      </c>
      <c r="F54" s="114"/>
      <c r="G54" s="129" t="s">
        <v>12</v>
      </c>
      <c r="H54" s="92" t="s">
        <v>55</v>
      </c>
      <c r="I54" s="130" t="s">
        <v>54</v>
      </c>
      <c r="J54" s="89" t="s">
        <v>13</v>
      </c>
      <c r="K54" s="115"/>
    </row>
    <row r="55" spans="1:12" ht="14.4" thickTop="1" thickBot="1" x14ac:dyDescent="0.3">
      <c r="B55" s="112"/>
      <c r="C55" s="126" t="s">
        <v>11</v>
      </c>
      <c r="D55" s="97">
        <f>variables!B6</f>
        <v>75</v>
      </c>
      <c r="E55" s="98" t="b">
        <v>0</v>
      </c>
      <c r="F55" s="114"/>
      <c r="G55" s="126" t="s">
        <v>11</v>
      </c>
      <c r="H55" s="133">
        <f>variables!B8</f>
        <v>15</v>
      </c>
      <c r="I55" s="101"/>
      <c r="J55" s="100"/>
      <c r="K55" s="115"/>
    </row>
    <row r="56" spans="1:12" ht="14.4" thickTop="1" thickBot="1" x14ac:dyDescent="0.3">
      <c r="B56" s="112"/>
      <c r="C56" s="127" t="s">
        <v>3</v>
      </c>
      <c r="D56" s="97">
        <f>variables!B5</f>
        <v>75</v>
      </c>
      <c r="E56" s="99" t="b">
        <v>0</v>
      </c>
      <c r="F56" s="114"/>
      <c r="G56" s="131" t="s">
        <v>3</v>
      </c>
      <c r="H56" s="133">
        <f>variables!B7</f>
        <v>15</v>
      </c>
      <c r="I56" s="101"/>
      <c r="J56" s="102"/>
      <c r="K56" s="115"/>
    </row>
    <row r="57" spans="1:12" ht="14.4" thickTop="1" thickBot="1" x14ac:dyDescent="0.3">
      <c r="B57" s="112"/>
      <c r="C57" s="128" t="s">
        <v>4</v>
      </c>
      <c r="D57" s="219" t="str">
        <f>IF(E55=TRUE,D55,IF(E56=TRUE,D56,""))</f>
        <v/>
      </c>
      <c r="E57" s="221"/>
      <c r="F57" s="114"/>
      <c r="G57" s="132" t="s">
        <v>4</v>
      </c>
      <c r="H57" s="219">
        <f>(I55*H55)+(H56*I56)</f>
        <v>0</v>
      </c>
      <c r="I57" s="220"/>
      <c r="J57" s="221"/>
      <c r="K57" s="115"/>
    </row>
    <row r="58" spans="1:12" ht="13.2" customHeight="1" thickTop="1" x14ac:dyDescent="0.25">
      <c r="B58" s="112"/>
      <c r="C58" s="114"/>
      <c r="D58" s="114"/>
      <c r="E58" s="114"/>
      <c r="F58" s="114"/>
      <c r="G58" s="114"/>
      <c r="H58" s="114"/>
      <c r="I58" s="114"/>
      <c r="J58" s="114"/>
      <c r="K58" s="115"/>
    </row>
    <row r="59" spans="1:12" ht="16.2" customHeight="1" thickBot="1" x14ac:dyDescent="0.3">
      <c r="B59" s="112"/>
      <c r="C59" s="214" t="s">
        <v>56</v>
      </c>
      <c r="D59" s="175"/>
      <c r="E59" s="175"/>
      <c r="F59" s="175"/>
      <c r="G59" s="175"/>
      <c r="H59" s="175"/>
      <c r="I59" s="175"/>
      <c r="J59" s="175"/>
      <c r="K59" s="118"/>
      <c r="L59" s="3"/>
    </row>
    <row r="60" spans="1:12" ht="14.4" thickTop="1" thickBot="1" x14ac:dyDescent="0.3">
      <c r="B60" s="112"/>
      <c r="C60" s="75" t="s">
        <v>0</v>
      </c>
      <c r="D60" s="134" t="s">
        <v>1</v>
      </c>
      <c r="E60" s="75" t="s">
        <v>2</v>
      </c>
      <c r="F60" s="234" t="s">
        <v>24</v>
      </c>
      <c r="G60" s="229"/>
      <c r="H60" s="229"/>
      <c r="I60" s="234" t="s">
        <v>23</v>
      </c>
      <c r="J60" s="230"/>
      <c r="K60" s="115"/>
    </row>
    <row r="61" spans="1:12" ht="14.4" thickTop="1" thickBot="1" x14ac:dyDescent="0.3">
      <c r="B61" s="112"/>
      <c r="C61" s="132" t="s">
        <v>74</v>
      </c>
      <c r="D61" s="135">
        <f>variables!B9</f>
        <v>150</v>
      </c>
      <c r="E61" s="103" t="b">
        <v>0</v>
      </c>
      <c r="F61" s="231"/>
      <c r="G61" s="232"/>
      <c r="H61" s="233"/>
      <c r="I61" s="232"/>
      <c r="J61" s="233"/>
      <c r="K61" s="115"/>
    </row>
    <row r="62" spans="1:12" ht="14.4" thickTop="1" thickBot="1" x14ac:dyDescent="0.3">
      <c r="B62" s="112"/>
      <c r="C62" s="131" t="s">
        <v>75</v>
      </c>
      <c r="D62" s="136">
        <f>variables!B10</f>
        <v>160</v>
      </c>
      <c r="E62" s="103" t="b">
        <v>0</v>
      </c>
      <c r="F62" s="231"/>
      <c r="G62" s="232"/>
      <c r="H62" s="233"/>
      <c r="I62" s="232"/>
      <c r="J62" s="233"/>
      <c r="K62" s="115"/>
    </row>
    <row r="63" spans="1:12" ht="14.4" thickTop="1" thickBot="1" x14ac:dyDescent="0.3">
      <c r="B63" s="112"/>
      <c r="C63" s="127" t="s">
        <v>76</v>
      </c>
      <c r="D63" s="135">
        <f>variables!B11</f>
        <v>170</v>
      </c>
      <c r="E63" s="104" t="b">
        <v>0</v>
      </c>
      <c r="F63" s="235"/>
      <c r="G63" s="236"/>
      <c r="H63" s="237"/>
      <c r="I63" s="261"/>
      <c r="J63" s="262"/>
      <c r="K63" s="115"/>
    </row>
    <row r="64" spans="1:12" ht="14.4" thickTop="1" thickBot="1" x14ac:dyDescent="0.3">
      <c r="B64" s="112"/>
      <c r="C64" s="128" t="s">
        <v>77</v>
      </c>
      <c r="D64" s="133">
        <f>variables!B12</f>
        <v>200</v>
      </c>
      <c r="E64" s="80" t="b">
        <v>0</v>
      </c>
      <c r="F64" s="231"/>
      <c r="G64" s="232"/>
      <c r="H64" s="232"/>
      <c r="I64" s="231"/>
      <c r="J64" s="233"/>
      <c r="K64" s="115"/>
    </row>
    <row r="65" spans="2:50" ht="14.4" thickTop="1" thickBot="1" x14ac:dyDescent="0.3">
      <c r="B65" s="112"/>
      <c r="C65" s="127" t="s">
        <v>4</v>
      </c>
      <c r="D65" s="269" t="str">
        <f>IF(E61=TRUE,D61,IF(E62=TRUE,D62,IF(E63=TRUE,D63,IF(E64=TRUE,D64,"0,00 €"))))</f>
        <v>0,00 €</v>
      </c>
      <c r="E65" s="270"/>
      <c r="F65" s="242"/>
      <c r="G65" s="242"/>
      <c r="H65" s="242"/>
      <c r="I65" s="242"/>
      <c r="J65" s="242"/>
      <c r="K65" s="115"/>
    </row>
    <row r="66" spans="2:50" ht="13.8" customHeight="1" thickTop="1" x14ac:dyDescent="0.25">
      <c r="B66" s="112"/>
      <c r="C66" s="114"/>
      <c r="D66" s="114"/>
      <c r="E66" s="114"/>
      <c r="F66" s="114"/>
      <c r="G66" s="114"/>
      <c r="H66" s="114"/>
      <c r="I66" s="121"/>
      <c r="J66" s="114"/>
      <c r="K66" s="115"/>
    </row>
    <row r="67" spans="2:50" ht="16.2" customHeight="1" thickBot="1" x14ac:dyDescent="0.3">
      <c r="B67" s="112"/>
      <c r="C67" s="214" t="s">
        <v>57</v>
      </c>
      <c r="D67" s="175"/>
      <c r="E67" s="175"/>
      <c r="F67" s="175"/>
      <c r="G67" s="175"/>
      <c r="H67" s="175"/>
      <c r="I67" s="175"/>
      <c r="J67" s="175"/>
      <c r="K67" s="118"/>
      <c r="L67" s="3"/>
    </row>
    <row r="68" spans="2:50" ht="14.4" thickTop="1" thickBot="1" x14ac:dyDescent="0.3">
      <c r="B68" s="112"/>
      <c r="C68" s="137" t="s">
        <v>5</v>
      </c>
      <c r="D68" s="138" t="s">
        <v>1</v>
      </c>
      <c r="E68" s="134" t="s">
        <v>2</v>
      </c>
      <c r="F68" s="234" t="s">
        <v>24</v>
      </c>
      <c r="G68" s="229"/>
      <c r="H68" s="230"/>
      <c r="I68" s="229" t="s">
        <v>23</v>
      </c>
      <c r="J68" s="230"/>
      <c r="K68" s="115"/>
    </row>
    <row r="69" spans="2:50" ht="14.4" thickTop="1" thickBot="1" x14ac:dyDescent="0.3">
      <c r="B69" s="112"/>
      <c r="C69" s="139" t="s">
        <v>6</v>
      </c>
      <c r="D69" s="135">
        <f>variables!B13</f>
        <v>50</v>
      </c>
      <c r="E69" s="105" t="b">
        <v>0</v>
      </c>
      <c r="F69" s="235"/>
      <c r="G69" s="236"/>
      <c r="H69" s="237"/>
      <c r="I69" s="236"/>
      <c r="J69" s="237"/>
      <c r="K69" s="115"/>
    </row>
    <row r="70" spans="2:50" ht="13.2" customHeight="1" thickTop="1" thickBot="1" x14ac:dyDescent="0.3">
      <c r="B70" s="116"/>
      <c r="C70" s="141" t="s">
        <v>4</v>
      </c>
      <c r="D70" s="240" t="str">
        <f>IF(E69=TRUE,D69,"0,00 €")</f>
        <v>0,00 €</v>
      </c>
      <c r="E70" s="241"/>
      <c r="F70" s="238"/>
      <c r="G70" s="239"/>
      <c r="H70" s="239"/>
      <c r="I70" s="242"/>
      <c r="J70" s="242"/>
      <c r="K70" s="115"/>
    </row>
    <row r="71" spans="2:50" ht="13.8" customHeight="1" thickTop="1" x14ac:dyDescent="0.25">
      <c r="B71" s="112"/>
      <c r="C71" s="122"/>
      <c r="D71" s="114"/>
      <c r="E71" s="122"/>
      <c r="F71" s="114"/>
      <c r="G71" s="114"/>
      <c r="H71" s="114"/>
      <c r="I71" s="114"/>
      <c r="J71" s="114"/>
      <c r="K71" s="115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spans="2:50" ht="16.2" customHeight="1" thickBot="1" x14ac:dyDescent="0.3">
      <c r="B72" s="112"/>
      <c r="C72" s="214" t="s">
        <v>58</v>
      </c>
      <c r="D72" s="175"/>
      <c r="E72" s="175"/>
      <c r="F72" s="175"/>
      <c r="G72" s="175"/>
      <c r="H72" s="175"/>
      <c r="I72" s="175"/>
      <c r="J72" s="175"/>
      <c r="K72" s="118"/>
      <c r="L72" s="3"/>
    </row>
    <row r="73" spans="2:50" ht="14.4" thickTop="1" thickBot="1" x14ac:dyDescent="0.3">
      <c r="B73" s="112"/>
      <c r="C73" s="138" t="s">
        <v>5</v>
      </c>
      <c r="D73" s="142" t="s">
        <v>1</v>
      </c>
      <c r="E73" s="143" t="s">
        <v>2</v>
      </c>
      <c r="F73" s="226" t="s">
        <v>24</v>
      </c>
      <c r="G73" s="227"/>
      <c r="H73" s="228"/>
      <c r="I73" s="229" t="s">
        <v>23</v>
      </c>
      <c r="J73" s="230"/>
      <c r="K73" s="115"/>
    </row>
    <row r="74" spans="2:50" ht="14.4" thickTop="1" thickBot="1" x14ac:dyDescent="0.3">
      <c r="B74" s="112"/>
      <c r="C74" s="140" t="s">
        <v>6</v>
      </c>
      <c r="D74" s="135">
        <f>variables!B14</f>
        <v>100</v>
      </c>
      <c r="E74" s="80" t="b">
        <v>0</v>
      </c>
      <c r="F74" s="231"/>
      <c r="G74" s="232"/>
      <c r="H74" s="233"/>
      <c r="I74" s="231"/>
      <c r="J74" s="233"/>
      <c r="K74" s="115"/>
    </row>
    <row r="75" spans="2:50" ht="14.4" thickTop="1" thickBot="1" x14ac:dyDescent="0.3">
      <c r="B75" s="112"/>
      <c r="C75" s="140" t="s">
        <v>4</v>
      </c>
      <c r="D75" s="222" t="str">
        <f>IF(E74=TRUE,D74,"0,00 €")</f>
        <v>0,00 €</v>
      </c>
      <c r="E75" s="222"/>
      <c r="F75" s="223"/>
      <c r="G75" s="224"/>
      <c r="H75" s="224"/>
      <c r="I75" s="225"/>
      <c r="J75" s="225"/>
      <c r="K75" s="115"/>
    </row>
    <row r="76" spans="2:50" ht="11.4" customHeight="1" thickTop="1" x14ac:dyDescent="0.25">
      <c r="B76" s="112"/>
      <c r="C76" s="114"/>
      <c r="D76" s="122"/>
      <c r="E76" s="122"/>
      <c r="F76" s="114"/>
      <c r="G76" s="114"/>
      <c r="H76" s="114"/>
      <c r="I76" s="114"/>
      <c r="J76" s="114"/>
      <c r="K76" s="115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spans="2:50" ht="27" customHeight="1" thickBot="1" x14ac:dyDescent="0.3">
      <c r="B77" s="112"/>
      <c r="C77" s="214" t="s">
        <v>111</v>
      </c>
      <c r="D77" s="175"/>
      <c r="E77" s="175"/>
      <c r="F77" s="175"/>
      <c r="G77" s="175"/>
      <c r="H77" s="175"/>
      <c r="I77" s="175"/>
      <c r="J77" s="175"/>
      <c r="K77" s="119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2:50" ht="14.4" thickTop="1" thickBot="1" x14ac:dyDescent="0.3">
      <c r="B78" s="112"/>
      <c r="C78" s="215" t="s">
        <v>7</v>
      </c>
      <c r="D78" s="215"/>
      <c r="E78" s="215" t="s">
        <v>8</v>
      </c>
      <c r="F78" s="215"/>
      <c r="G78" s="215"/>
      <c r="H78" s="215" t="s">
        <v>9</v>
      </c>
      <c r="I78" s="215"/>
      <c r="J78" s="215"/>
      <c r="K78" s="115"/>
    </row>
    <row r="79" spans="2:50" ht="14.4" thickTop="1" thickBot="1" x14ac:dyDescent="0.3">
      <c r="B79" s="112"/>
      <c r="C79" s="216">
        <f>variables!B15</f>
        <v>17</v>
      </c>
      <c r="D79" s="216" t="b">
        <v>0</v>
      </c>
      <c r="E79" s="216">
        <f>variables!B16</f>
        <v>26</v>
      </c>
      <c r="F79" s="216" t="b">
        <v>0</v>
      </c>
      <c r="G79" s="216"/>
      <c r="H79" s="216">
        <f>variables!B17</f>
        <v>50</v>
      </c>
      <c r="I79" s="216" t="b">
        <v>0</v>
      </c>
      <c r="J79" s="216"/>
      <c r="K79" s="115"/>
    </row>
    <row r="80" spans="2:50" ht="14.4" thickTop="1" thickBot="1" x14ac:dyDescent="0.3">
      <c r="B80" s="112"/>
      <c r="C80" s="109" t="s">
        <v>4</v>
      </c>
      <c r="D80" s="110" t="str">
        <f>IF(D79=TRUE,C79,"0,00 €")</f>
        <v>0,00 €</v>
      </c>
      <c r="E80" s="217" t="str">
        <f>IF(F79=TRUE,E79,"0,00 €")</f>
        <v>0,00 €</v>
      </c>
      <c r="F80" s="217"/>
      <c r="G80" s="217"/>
      <c r="H80" s="218" t="str">
        <f>IF(I79=TRUE,H79,"0,00 €")</f>
        <v>0,00 €</v>
      </c>
      <c r="I80" s="218"/>
      <c r="J80" s="218"/>
      <c r="K80" s="115"/>
      <c r="M80" s="4"/>
    </row>
    <row r="81" spans="2:28" ht="13.8" thickTop="1" x14ac:dyDescent="0.25">
      <c r="B81" s="112"/>
      <c r="C81" s="114"/>
      <c r="D81" s="114"/>
      <c r="E81" s="114"/>
      <c r="F81" s="114"/>
      <c r="G81" s="114"/>
      <c r="H81" s="114"/>
      <c r="I81" s="114"/>
      <c r="J81" s="114"/>
      <c r="K81" s="115"/>
    </row>
    <row r="82" spans="2:28" ht="13.8" thickBot="1" x14ac:dyDescent="0.3">
      <c r="B82" s="112"/>
      <c r="C82" s="213" t="s">
        <v>112</v>
      </c>
      <c r="D82" s="175"/>
      <c r="E82" s="175"/>
      <c r="F82" s="175"/>
      <c r="G82" s="175"/>
      <c r="H82" s="175"/>
      <c r="I82" s="175"/>
      <c r="J82" s="175"/>
      <c r="K82" s="119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2:28" ht="14.4" thickTop="1" thickBot="1" x14ac:dyDescent="0.3">
      <c r="B83" s="112"/>
      <c r="C83" s="144" t="s">
        <v>46</v>
      </c>
      <c r="D83" s="90" t="s">
        <v>47</v>
      </c>
      <c r="E83" s="90" t="s">
        <v>48</v>
      </c>
      <c r="F83" s="145" t="s">
        <v>49</v>
      </c>
      <c r="G83" s="145" t="s">
        <v>50</v>
      </c>
      <c r="H83" s="145" t="s">
        <v>51</v>
      </c>
      <c r="I83" s="145" t="s">
        <v>52</v>
      </c>
      <c r="J83" s="145" t="s">
        <v>186</v>
      </c>
      <c r="K83" s="115"/>
      <c r="M83" s="1"/>
    </row>
    <row r="84" spans="2:28" ht="14.4" thickTop="1" thickBot="1" x14ac:dyDescent="0.3">
      <c r="B84" s="112"/>
      <c r="C84" s="106" t="str">
        <f>D57</f>
        <v/>
      </c>
      <c r="D84" s="106">
        <f>H57</f>
        <v>0</v>
      </c>
      <c r="E84" s="106" t="str">
        <f>D65</f>
        <v>0,00 €</v>
      </c>
      <c r="F84" s="107" t="str">
        <f>D70</f>
        <v>0,00 €</v>
      </c>
      <c r="G84" s="107" t="str">
        <f>D75</f>
        <v>0,00 €</v>
      </c>
      <c r="H84" s="106">
        <f>MAX(variables!B40:B41)</f>
        <v>0</v>
      </c>
      <c r="I84" s="106">
        <f>SUM(D80:J80)</f>
        <v>0</v>
      </c>
      <c r="J84" s="106">
        <f>variables!B42</f>
        <v>0</v>
      </c>
      <c r="K84" s="115"/>
    </row>
    <row r="85" spans="2:28" ht="13.8" thickTop="1" x14ac:dyDescent="0.25">
      <c r="B85" s="112"/>
      <c r="C85" s="114"/>
      <c r="D85" s="114"/>
      <c r="E85" s="114"/>
      <c r="F85" s="114"/>
      <c r="G85" s="114"/>
      <c r="H85" s="114"/>
      <c r="I85" s="114"/>
      <c r="J85" s="114"/>
      <c r="K85" s="115"/>
    </row>
    <row r="86" spans="2:28" ht="15" customHeight="1" thickBot="1" x14ac:dyDescent="0.3">
      <c r="B86" s="112"/>
      <c r="C86" s="114"/>
      <c r="D86" s="114"/>
      <c r="E86" s="114"/>
      <c r="F86" s="114"/>
      <c r="G86" s="114"/>
      <c r="H86" s="114"/>
      <c r="I86" s="114"/>
      <c r="J86" s="114"/>
      <c r="K86" s="115"/>
    </row>
    <row r="87" spans="2:28" ht="14.4" thickTop="1" thickBot="1" x14ac:dyDescent="0.3">
      <c r="B87" s="112"/>
      <c r="C87" s="144" t="s">
        <v>53</v>
      </c>
      <c r="D87" s="114"/>
      <c r="E87" s="144" t="s">
        <v>215</v>
      </c>
      <c r="F87" s="114"/>
      <c r="G87" s="144" t="s">
        <v>216</v>
      </c>
      <c r="H87" s="124"/>
      <c r="I87" s="144" t="s">
        <v>217</v>
      </c>
      <c r="J87" s="114"/>
      <c r="K87" s="115"/>
    </row>
    <row r="88" spans="2:28" ht="14.4" thickTop="1" thickBot="1" x14ac:dyDescent="0.3">
      <c r="B88" s="112"/>
      <c r="C88" s="106">
        <f>IFERROR(C84+D84+E84+F84+G84-H84+I84-J84,)</f>
        <v>0</v>
      </c>
      <c r="D88" s="114"/>
      <c r="E88" s="108"/>
      <c r="F88" s="114"/>
      <c r="G88" s="108"/>
      <c r="H88" s="124"/>
      <c r="I88" s="108"/>
      <c r="J88" s="114"/>
      <c r="K88" s="115"/>
    </row>
    <row r="89" spans="2:28" ht="14.4" thickTop="1" thickBot="1" x14ac:dyDescent="0.3">
      <c r="B89" s="117"/>
      <c r="C89" s="123"/>
      <c r="D89" s="123"/>
      <c r="E89" s="123"/>
      <c r="F89" s="123"/>
      <c r="G89" s="123"/>
      <c r="H89" s="123"/>
      <c r="I89" s="123"/>
      <c r="J89" s="123"/>
      <c r="K89" s="120"/>
    </row>
    <row r="90" spans="2:28" ht="40.200000000000003" customHeight="1" outlineLevel="1" thickTop="1" thickBot="1" x14ac:dyDescent="0.3"/>
    <row r="91" spans="2:28" ht="45" customHeight="1" thickTop="1" thickBot="1" x14ac:dyDescent="0.3">
      <c r="C91" s="243" t="s">
        <v>214</v>
      </c>
      <c r="D91" s="243"/>
      <c r="E91" s="243"/>
      <c r="F91" s="243"/>
      <c r="G91" s="243"/>
      <c r="H91" s="243"/>
      <c r="I91" s="243"/>
      <c r="J91" s="243"/>
    </row>
    <row r="92" spans="2:28" ht="13.8" thickTop="1" x14ac:dyDescent="0.25"/>
  </sheetData>
  <sheetProtection sheet="1" objects="1" scenarios="1"/>
  <sortState ref="S17:T42">
    <sortCondition ref="T17:T42"/>
  </sortState>
  <mergeCells count="104">
    <mergeCell ref="C91:J91"/>
    <mergeCell ref="B2:K2"/>
    <mergeCell ref="I45:J45"/>
    <mergeCell ref="I46:J46"/>
    <mergeCell ref="E45:G45"/>
    <mergeCell ref="E46:G46"/>
    <mergeCell ref="C9:E9"/>
    <mergeCell ref="C48:J49"/>
    <mergeCell ref="F60:H60"/>
    <mergeCell ref="I60:J60"/>
    <mergeCell ref="F61:H61"/>
    <mergeCell ref="F62:H62"/>
    <mergeCell ref="F63:H63"/>
    <mergeCell ref="I61:J61"/>
    <mergeCell ref="I62:J62"/>
    <mergeCell ref="I63:J63"/>
    <mergeCell ref="F29:H30"/>
    <mergeCell ref="B51:K51"/>
    <mergeCell ref="I64:J64"/>
    <mergeCell ref="I65:J65"/>
    <mergeCell ref="D65:E65"/>
    <mergeCell ref="F64:H64"/>
    <mergeCell ref="F65:H65"/>
    <mergeCell ref="C53:J53"/>
    <mergeCell ref="H57:J57"/>
    <mergeCell ref="D57:E57"/>
    <mergeCell ref="C59:J59"/>
    <mergeCell ref="D75:E75"/>
    <mergeCell ref="F75:H75"/>
    <mergeCell ref="I75:J75"/>
    <mergeCell ref="C67:J67"/>
    <mergeCell ref="C72:J72"/>
    <mergeCell ref="F73:H73"/>
    <mergeCell ref="I73:J73"/>
    <mergeCell ref="F74:H74"/>
    <mergeCell ref="I74:J74"/>
    <mergeCell ref="F68:H68"/>
    <mergeCell ref="I68:J68"/>
    <mergeCell ref="F69:H69"/>
    <mergeCell ref="F70:H70"/>
    <mergeCell ref="D70:E70"/>
    <mergeCell ref="I69:J69"/>
    <mergeCell ref="I70:J70"/>
    <mergeCell ref="C82:J82"/>
    <mergeCell ref="C77:J77"/>
    <mergeCell ref="C78:D78"/>
    <mergeCell ref="E78:G78"/>
    <mergeCell ref="H78:J78"/>
    <mergeCell ref="E79:G79"/>
    <mergeCell ref="C79:D79"/>
    <mergeCell ref="H79:J79"/>
    <mergeCell ref="E80:G80"/>
    <mergeCell ref="H80:J80"/>
    <mergeCell ref="C5:D5"/>
    <mergeCell ref="E5:F5"/>
    <mergeCell ref="G5:H5"/>
    <mergeCell ref="I5:J5"/>
    <mergeCell ref="F23:I23"/>
    <mergeCell ref="C6:D6"/>
    <mergeCell ref="E6:F6"/>
    <mergeCell ref="G6:H6"/>
    <mergeCell ref="I6:J6"/>
    <mergeCell ref="I8:J8"/>
    <mergeCell ref="C8:E8"/>
    <mergeCell ref="G8:H8"/>
    <mergeCell ref="C11:E11"/>
    <mergeCell ref="F11:H11"/>
    <mergeCell ref="F12:H12"/>
    <mergeCell ref="G9:H9"/>
    <mergeCell ref="F22:I22"/>
    <mergeCell ref="C31:J36"/>
    <mergeCell ref="C28:E28"/>
    <mergeCell ref="F28:H28"/>
    <mergeCell ref="I28:J28"/>
    <mergeCell ref="I9:J9"/>
    <mergeCell ref="F24:I24"/>
    <mergeCell ref="C26:H26"/>
    <mergeCell ref="I26:J26"/>
    <mergeCell ref="C12:E12"/>
    <mergeCell ref="G14:H14"/>
    <mergeCell ref="I14:J14"/>
    <mergeCell ref="G15:H15"/>
    <mergeCell ref="I15:J15"/>
    <mergeCell ref="C17:E17"/>
    <mergeCell ref="G17:I17"/>
    <mergeCell ref="G18:I18"/>
    <mergeCell ref="C18:E18"/>
    <mergeCell ref="F21:I21"/>
    <mergeCell ref="C29:E30"/>
    <mergeCell ref="C43:E43"/>
    <mergeCell ref="C37:G37"/>
    <mergeCell ref="F38:G38"/>
    <mergeCell ref="F39:G39"/>
    <mergeCell ref="F40:G40"/>
    <mergeCell ref="F41:G41"/>
    <mergeCell ref="F42:G42"/>
    <mergeCell ref="F43:G43"/>
    <mergeCell ref="H37:J37"/>
    <mergeCell ref="H38:J43"/>
    <mergeCell ref="C39:E39"/>
    <mergeCell ref="C40:E40"/>
    <mergeCell ref="C41:E41"/>
    <mergeCell ref="C42:E42"/>
    <mergeCell ref="C38:E38"/>
  </mergeCells>
  <conditionalFormatting sqref="I15:J15">
    <cfRule type="expression" dxfId="42" priority="3">
      <formula>$G$15="NON"</formula>
    </cfRule>
  </conditionalFormatting>
  <conditionalFormatting sqref="C6:J6">
    <cfRule type="containsText" dxfId="41" priority="1" operator="containsText" text="&quot;&quot;">
      <formula>NOT(ISERROR(SEARCH("""""",C6)))</formula>
    </cfRule>
  </conditionalFormatting>
  <dataValidations count="26">
    <dataValidation type="list" allowBlank="1" showInputMessage="1" showErrorMessage="1" sqref="F61:H64 F69:H69 F74:H74">
      <formula1>INDIRECT("dates_cours")</formula1>
    </dataValidation>
    <dataValidation type="list" allowBlank="1" showInputMessage="1" showErrorMessage="1" sqref="I61:J64 I69:J69 I74:J74">
      <formula1>INDIRECT(F61)</formula1>
    </dataValidation>
    <dataValidation type="list" allowBlank="1" showInputMessage="1" showErrorMessage="1" sqref="F9">
      <formula1>code_postal</formula1>
    </dataValidation>
    <dataValidation type="list" allowBlank="1" showInputMessage="1" showErrorMessage="1" promptTitle="ancienneté" prompt="Veuillez saisir votre ancienneté dans le club" sqref="C12:E12">
      <formula1>"1 ère inscription, moins de 6 ans, entre 6 ans et 10 ans, plus de 10 ans"</formula1>
    </dataValidation>
    <dataValidation type="list" allowBlank="1" showInputMessage="1" showErrorMessage="1" promptTitle="famille" prompt="si plusieurs membres d'une même famille s'inscrivent veuillez saisi &quot;OUI&quot; dans le menu déroulant proposé." sqref="G15:H15">
      <formula1>"OUI,NON"</formula1>
    </dataValidation>
    <dataValidation type="list" allowBlank="1" showInputMessage="1" showErrorMessage="1" promptTitle="rang famille" prompt="pour chaque inscription saisir le rang de celle-ci à l'aide du menu déroulant._x000a_exemple:_x000a_parent 1, 1ère inscription familiale_x000a_parent 2, 2ème inscription familiale_x000a_enfant 1, 3ème inscription familiale_x000a_enfant 2, 4ème inscription familiale" sqref="I15:J15">
      <formula1>"1 ère inscription familiale, 2 ème inscription familiale, 3 ème inscription familiale, 4 ème inscription familiale"</formula1>
    </dataValidation>
    <dataValidation type="list" allowBlank="1" showInputMessage="1" showErrorMessage="1" promptTitle="elo" prompt="saisir le niveau de votre ELO au 1er janvier de l'année en cours" sqref="G18:I18">
      <formula1>"inférieur à 2000, supérieur à 2000"</formula1>
    </dataValidation>
    <dataValidation type="list" allowBlank="1" showInputMessage="1" showErrorMessage="1" promptTitle="pass sport" prompt="Si vous êtes éligible Pass Sport valider &quot;OUI&quot; dans le menu déroulant" sqref="C18:E18">
      <formula1>"OUI"</formula1>
    </dataValidation>
    <dataValidation type="list" allowBlank="1" showInputMessage="1" showErrorMessage="1" sqref="I46">
      <formula1>"Lu et Approuvé"</formula1>
    </dataValidation>
    <dataValidation allowBlank="1" showInputMessage="1" showErrorMessage="1" promptTitle="attestation" prompt="module clicable à saisir IMPERATIVEMENT validant la prise en compte des informations des questionnaires de santé" sqref="J22:J24"/>
    <dataValidation allowBlank="1" showInputMessage="1" showErrorMessage="1" promptTitle="droit image" prompt="valider le module clicable si vous acceptez le droit à l'image" sqref="F29:H30"/>
    <dataValidation allowBlank="1" showInputMessage="1" showErrorMessage="1" promptTitle="contact" prompt="valider le module clicable de votre choix pour indiquer ou non votre accord de contact via l'application renseignée" sqref="J29:J30"/>
    <dataValidation allowBlank="1" showInputMessage="1" showErrorMessage="1" promptTitle="certificat médical" prompt="indiquer la date du certificat médical en cas de réponse positive à l'une des question au questionnaire de santé" sqref="I26:J26"/>
    <dataValidation allowBlank="1" showInputMessage="1" showErrorMessage="1" promptTitle="personne de confiance" prompt="renseigner le nom de la personne pouvant être amenée à venir chercher votre enfant mineur" sqref="F42:G42"/>
    <dataValidation allowBlank="1" showInputMessage="1" showErrorMessage="1" promptTitle="affections" prompt="veuillez renseigner tout information utile" sqref="F38:G41"/>
    <dataValidation allowBlank="1" showInputMessage="1" showErrorMessage="1" promptTitle="notes" prompt="informations que vous souhaitez porter à la connaissance du président" sqref="H38:J43"/>
    <dataValidation allowBlank="1" showInputMessage="1" showErrorMessage="1" promptTitle="signature" prompt="saisir votre nom qui vaudra signature" sqref="E46:G46"/>
    <dataValidation allowBlank="1" showInputMessage="1" showErrorMessage="1" promptTitle="texte libre" prompt="saisir vos idées, envies, souhaits d'aide ......" sqref="C48:J49"/>
    <dataValidation allowBlank="1" showInputMessage="1" showErrorMessage="1" promptTitle="licence" prompt="Veuillez saisir la licence choisie en validant le module clicable associé" sqref="C79:J79"/>
    <dataValidation allowBlank="1" showInputMessage="1" showErrorMessage="1" promptTitle="droits à l'image" prompt="double cliquez sur le fichier pour ouvrir le document" sqref="C29:E30"/>
    <dataValidation type="textLength" allowBlank="1" showInputMessage="1" showErrorMessage="1" errorTitle="erreur de saisie" error="merci de renseigner votre numéro de téléphone sur 10 chiffres sans espaces" promptTitle="téléphone" prompt="merci de saisir votre numéro de téléphone sur 10 chiffres sans espaces ou autres carractères" sqref="J12">
      <formula1>9</formula1>
      <formula2>10</formula2>
    </dataValidation>
    <dataValidation type="custom" allowBlank="1" showInputMessage="1" showErrorMessage="1" errorTitle="erreur de saisie" error="merci de renseigner votre numéro de téléphone sur 10 chiffres sans espaces" promptTitle="téléphone" prompt="merci de saisir votre numéro de téléphone sur 10 chiffres sans espaces ou autres carractères" sqref="I12">
      <formula1>AND(ISNUMBER(F9),INT(LOG(F9,10)))</formula1>
    </dataValidation>
    <dataValidation allowBlank="1" showInputMessage="1" showErrorMessage="1" promptTitle="date naissance" prompt="saisir au format jj/mm/aaaa" sqref="G6:H6"/>
    <dataValidation type="list" allowBlank="1" showInputMessage="1" showErrorMessage="1" promptTitle="tee shirt" prompt="choisir le nombre de tee shirt demandé" sqref="I55:I56">
      <formula1>"1,2,3,4"</formula1>
    </dataValidation>
    <dataValidation allowBlank="1" showInputMessage="1" showErrorMessage="1" promptTitle="informations" prompt="veuillez détailler les informations utiles pour le suivi de votre enfant et détailler dans la rubrique autre si besoin" sqref="C37:G37"/>
    <dataValidation allowBlank="1" showInputMessage="1" showErrorMessage="1" promptTitle="notes" prompt="détaillez vos informations en texte libre si besoin" sqref="H37:J37"/>
  </dataValidations>
  <hyperlinks>
    <hyperlink ref="F23:H23" r:id="rId1" display="https://echecs.asso.fr/Actus/14098/questionnaire_majeur.pdf"/>
    <hyperlink ref="F24:H24" r:id="rId2" display="https://echecs.asso.fr/Actus/14098/questionnaire_majeur.pdf"/>
    <hyperlink ref="F23" r:id="rId3"/>
    <hyperlink ref="F24" r:id="rId4"/>
    <hyperlink ref="F22:H22" r:id="rId5" display="https://echecs.asso.fr/Actus/14098/questionnaire_majeur.pdf"/>
  </hyperlinks>
  <pageMargins left="0.7" right="0.7" top="0.75" bottom="0.75" header="0.3" footer="0.3"/>
  <pageSetup paperSize="9" scale="80" orientation="portrait" horizontalDpi="4294967293" verticalDpi="0" r:id="rId6"/>
  <rowBreaks count="2" manualBreakCount="2">
    <brk id="50" min="1" max="10" man="1"/>
    <brk id="89" min="1" max="10" man="1"/>
  </rowBreaks>
  <colBreaks count="1" manualBreakCount="1">
    <brk id="11" max="1048575" man="1"/>
  </colBreaks>
  <ignoredErrors>
    <ignoredError sqref="H79 E79 C79" unlockedFormula="1"/>
  </ignoredErrors>
  <drawing r:id="rId7"/>
  <legacyDrawing r:id="rId8"/>
  <oleObjects>
    <mc:AlternateContent xmlns:mc="http://schemas.openxmlformats.org/markup-compatibility/2006">
      <mc:Choice Requires="x14">
        <oleObject progId="Document" dvAspect="DVASPECT_ICON" shapeId="3157" r:id="rId9">
          <objectPr locked="0" defaultSize="0" autoPict="0" altText="" r:id="rId10">
            <anchor moveWithCells="1">
              <from>
                <xdr:col>3</xdr:col>
                <xdr:colOff>91440</xdr:colOff>
                <xdr:row>28</xdr:row>
                <xdr:rowOff>53340</xdr:rowOff>
              </from>
              <to>
                <xdr:col>3</xdr:col>
                <xdr:colOff>708660</xdr:colOff>
                <xdr:row>29</xdr:row>
                <xdr:rowOff>243840</xdr:rowOff>
              </to>
            </anchor>
          </objectPr>
        </oleObject>
      </mc:Choice>
      <mc:Fallback>
        <oleObject progId="Document" dvAspect="DVASPECT_ICON" shapeId="3157" r:id="rId9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3" r:id="rId11" name="Check Box 21">
              <controlPr defaultSize="0" autoFill="0" autoLine="0" autoPict="0">
                <anchor moveWithCells="1">
                  <from>
                    <xdr:col>4</xdr:col>
                    <xdr:colOff>449580</xdr:colOff>
                    <xdr:row>59</xdr:row>
                    <xdr:rowOff>152400</xdr:rowOff>
                  </from>
                  <to>
                    <xdr:col>4</xdr:col>
                    <xdr:colOff>685800</xdr:colOff>
                    <xdr:row>61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2" name="Check Box 22">
              <controlPr defaultSize="0" autoFill="0" autoLine="0" autoPict="0">
                <anchor moveWithCells="1">
                  <from>
                    <xdr:col>4</xdr:col>
                    <xdr:colOff>449580</xdr:colOff>
                    <xdr:row>60</xdr:row>
                    <xdr:rowOff>160020</xdr:rowOff>
                  </from>
                  <to>
                    <xdr:col>4</xdr:col>
                    <xdr:colOff>685800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3" name="Check Box 23">
              <controlPr defaultSize="0" autoFill="0" autoLine="0" autoPict="0">
                <anchor moveWithCells="1">
                  <from>
                    <xdr:col>4</xdr:col>
                    <xdr:colOff>449580</xdr:colOff>
                    <xdr:row>61</xdr:row>
                    <xdr:rowOff>152400</xdr:rowOff>
                  </from>
                  <to>
                    <xdr:col>4</xdr:col>
                    <xdr:colOff>685800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4" name="Check Box 24">
              <controlPr defaultSize="0" autoFill="0" autoLine="0" autoPict="0">
                <anchor moveWithCells="1">
                  <from>
                    <xdr:col>4</xdr:col>
                    <xdr:colOff>449580</xdr:colOff>
                    <xdr:row>62</xdr:row>
                    <xdr:rowOff>160020</xdr:rowOff>
                  </from>
                  <to>
                    <xdr:col>4</xdr:col>
                    <xdr:colOff>685800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5" name="Check Box 30">
              <controlPr defaultSize="0" autoFill="0" autoLine="0" autoPict="0">
                <anchor moveWithCells="1">
                  <from>
                    <xdr:col>4</xdr:col>
                    <xdr:colOff>419100</xdr:colOff>
                    <xdr:row>67</xdr:row>
                    <xdr:rowOff>160020</xdr:rowOff>
                  </from>
                  <to>
                    <xdr:col>4</xdr:col>
                    <xdr:colOff>632460</xdr:colOff>
                    <xdr:row>69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6" name="Check Box 31">
              <controlPr defaultSize="0" autoFill="0" autoLine="0" autoPict="0">
                <anchor moveWithCells="1">
                  <from>
                    <xdr:col>4</xdr:col>
                    <xdr:colOff>419100</xdr:colOff>
                    <xdr:row>72</xdr:row>
                    <xdr:rowOff>160020</xdr:rowOff>
                  </from>
                  <to>
                    <xdr:col>4</xdr:col>
                    <xdr:colOff>632460</xdr:colOff>
                    <xdr:row>74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7" name="Check Box 33">
              <controlPr defaultSize="0" autoFill="0" autoLine="0" autoPict="0">
                <anchor moveWithCells="1">
                  <from>
                    <xdr:col>3</xdr:col>
                    <xdr:colOff>411480</xdr:colOff>
                    <xdr:row>77</xdr:row>
                    <xdr:rowOff>144780</xdr:rowOff>
                  </from>
                  <to>
                    <xdr:col>3</xdr:col>
                    <xdr:colOff>624840</xdr:colOff>
                    <xdr:row>78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18" name="Check Box 39">
              <controlPr defaultSize="0" autoFill="0" autoLine="0" autoPict="0">
                <anchor moveWithCells="1">
                  <from>
                    <xdr:col>6</xdr:col>
                    <xdr:colOff>213360</xdr:colOff>
                    <xdr:row>77</xdr:row>
                    <xdr:rowOff>144780</xdr:rowOff>
                  </from>
                  <to>
                    <xdr:col>6</xdr:col>
                    <xdr:colOff>426720</xdr:colOff>
                    <xdr:row>78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19" name="Check Box 40">
              <controlPr defaultSize="0" autoFill="0" autoLine="0" autoPict="0">
                <anchor moveWithCells="1">
                  <from>
                    <xdr:col>9</xdr:col>
                    <xdr:colOff>213360</xdr:colOff>
                    <xdr:row>77</xdr:row>
                    <xdr:rowOff>144780</xdr:rowOff>
                  </from>
                  <to>
                    <xdr:col>9</xdr:col>
                    <xdr:colOff>426720</xdr:colOff>
                    <xdr:row>78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20" name="Check Box 63">
              <controlPr defaultSize="0" autoFill="0" autoLine="0" autoPict="0">
                <anchor moveWithCells="1">
                  <from>
                    <xdr:col>9</xdr:col>
                    <xdr:colOff>457200</xdr:colOff>
                    <xdr:row>20</xdr:row>
                    <xdr:rowOff>670560</xdr:rowOff>
                  </from>
                  <to>
                    <xdr:col>9</xdr:col>
                    <xdr:colOff>693420</xdr:colOff>
                    <xdr:row>22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21" name="Check Box 64">
              <controlPr defaultSize="0" autoFill="0" autoLine="0" autoPict="0">
                <anchor moveWithCells="1">
                  <from>
                    <xdr:col>9</xdr:col>
                    <xdr:colOff>457200</xdr:colOff>
                    <xdr:row>21</xdr:row>
                    <xdr:rowOff>160020</xdr:rowOff>
                  </from>
                  <to>
                    <xdr:col>9</xdr:col>
                    <xdr:colOff>693420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22" name="Check Box 65">
              <controlPr defaultSize="0" autoFill="0" autoLine="0" autoPict="0">
                <anchor moveWithCells="1">
                  <from>
                    <xdr:col>9</xdr:col>
                    <xdr:colOff>457200</xdr:colOff>
                    <xdr:row>22</xdr:row>
                    <xdr:rowOff>160020</xdr:rowOff>
                  </from>
                  <to>
                    <xdr:col>9</xdr:col>
                    <xdr:colOff>693420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23" name="Check Box 72">
              <controlPr defaultSize="0" autoFill="0" autoLine="0" autoPict="0">
                <anchor moveWithCells="1">
                  <from>
                    <xdr:col>4</xdr:col>
                    <xdr:colOff>342900</xdr:colOff>
                    <xdr:row>53</xdr:row>
                    <xdr:rowOff>327660</xdr:rowOff>
                  </from>
                  <to>
                    <xdr:col>4</xdr:col>
                    <xdr:colOff>579120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24" name="Check Box 73">
              <controlPr defaultSize="0" autoFill="0" autoLine="0" autoPict="0">
                <anchor moveWithCells="1">
                  <from>
                    <xdr:col>4</xdr:col>
                    <xdr:colOff>342900</xdr:colOff>
                    <xdr:row>54</xdr:row>
                    <xdr:rowOff>152400</xdr:rowOff>
                  </from>
                  <to>
                    <xdr:col>4</xdr:col>
                    <xdr:colOff>579120</xdr:colOff>
                    <xdr:row>55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25" name="Check Box 82">
              <controlPr defaultSize="0" autoFill="0" autoLine="0" autoPict="0">
                <anchor moveWithCells="1">
                  <from>
                    <xdr:col>3</xdr:col>
                    <xdr:colOff>342900</xdr:colOff>
                    <xdr:row>20</xdr:row>
                    <xdr:rowOff>662940</xdr:rowOff>
                  </from>
                  <to>
                    <xdr:col>3</xdr:col>
                    <xdr:colOff>579120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26" name="Check Box 83">
              <controlPr defaultSize="0" autoFill="0" autoLine="0" autoPict="0">
                <anchor moveWithCells="1">
                  <from>
                    <xdr:col>3</xdr:col>
                    <xdr:colOff>342900</xdr:colOff>
                    <xdr:row>21</xdr:row>
                    <xdr:rowOff>152400</xdr:rowOff>
                  </from>
                  <to>
                    <xdr:col>3</xdr:col>
                    <xdr:colOff>579120</xdr:colOff>
                    <xdr:row>22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27" name="Check Box 87">
              <controlPr defaultSize="0" autoFill="0" autoLine="0" autoPict="0">
                <anchor moveWithCells="1">
                  <from>
                    <xdr:col>6</xdr:col>
                    <xdr:colOff>312420</xdr:colOff>
                    <xdr:row>28</xdr:row>
                    <xdr:rowOff>167640</xdr:rowOff>
                  </from>
                  <to>
                    <xdr:col>6</xdr:col>
                    <xdr:colOff>556260</xdr:colOff>
                    <xdr:row>29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28" name="Check Box 91">
              <controlPr defaultSize="0" autoFill="0" autoLine="0" autoPict="0">
                <anchor moveWithCells="1">
                  <from>
                    <xdr:col>9</xdr:col>
                    <xdr:colOff>342900</xdr:colOff>
                    <xdr:row>28</xdr:row>
                    <xdr:rowOff>30480</xdr:rowOff>
                  </from>
                  <to>
                    <xdr:col>9</xdr:col>
                    <xdr:colOff>579120</xdr:colOff>
                    <xdr:row>28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29" name="Check Box 92">
              <controlPr defaultSize="0" autoFill="0" autoLine="0" autoPict="0">
                <anchor moveWithCells="1">
                  <from>
                    <xdr:col>9</xdr:col>
                    <xdr:colOff>342900</xdr:colOff>
                    <xdr:row>29</xdr:row>
                    <xdr:rowOff>15240</xdr:rowOff>
                  </from>
                  <to>
                    <xdr:col>9</xdr:col>
                    <xdr:colOff>579120</xdr:colOff>
                    <xdr:row>29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30" name="Check Box 93">
              <controlPr defaultSize="0" autoFill="0" autoLine="0" autoPict="0">
                <anchor moveWithCells="1">
                  <from>
                    <xdr:col>4</xdr:col>
                    <xdr:colOff>403860</xdr:colOff>
                    <xdr:row>86</xdr:row>
                    <xdr:rowOff>182880</xdr:rowOff>
                  </from>
                  <to>
                    <xdr:col>4</xdr:col>
                    <xdr:colOff>617220</xdr:colOff>
                    <xdr:row>88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31" name="Check Box 94">
              <controlPr defaultSize="0" autoFill="0" autoLine="0" autoPict="0">
                <anchor moveWithCells="1">
                  <from>
                    <xdr:col>6</xdr:col>
                    <xdr:colOff>403860</xdr:colOff>
                    <xdr:row>86</xdr:row>
                    <xdr:rowOff>175260</xdr:rowOff>
                  </from>
                  <to>
                    <xdr:col>6</xdr:col>
                    <xdr:colOff>617220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32" name="Check Box 95">
              <controlPr defaultSize="0" autoFill="0" autoLine="0" autoPict="0">
                <anchor moveWithCells="1">
                  <from>
                    <xdr:col>8</xdr:col>
                    <xdr:colOff>441960</xdr:colOff>
                    <xdr:row>86</xdr:row>
                    <xdr:rowOff>175260</xdr:rowOff>
                  </from>
                  <to>
                    <xdr:col>8</xdr:col>
                    <xdr:colOff>655320</xdr:colOff>
                    <xdr:row>88</xdr:row>
                    <xdr:rowOff>22860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variables!$A$48:$A$57</xm:f>
          </x14:formula1>
          <xm:sqref>I6:J6</xm:sqref>
        </x14:dataValidation>
        <x14:dataValidation type="list" allowBlank="1" showInputMessage="1" showErrorMessage="1">
          <x14:formula1>
            <xm:f>variables!$B$48:$B$56</xm:f>
          </x14:formula1>
          <xm:sqref>J55</xm:sqref>
        </x14:dataValidation>
        <x14:dataValidation type="list" allowBlank="1" showInputMessage="1" showErrorMessage="1">
          <x14:formula1>
            <xm:f>variables!#REF!</xm:f>
          </x14:formula1>
          <xm:sqref>J56</xm:sqref>
        </x14:dataValidation>
        <x14:dataValidation type="list" allowBlank="1" showInputMessage="1" showErrorMessage="1">
          <x14:formula1>
            <xm:f>variables!$B$63:$B$90</xm:f>
          </x14:formula1>
          <xm:sqref>G9</xm:sqref>
        </x14:dataValidation>
        <x14:dataValidation type="list" allowBlank="1" showInputMessage="1" showErrorMessage="1">
          <x14:formula1>
            <xm:f>variables!$A$102:$A$110</xm:f>
          </x14:formula1>
          <xm:sqref>F43:G43</xm:sqref>
        </x14:dataValidation>
        <x14:dataValidation type="custom" allowBlank="1" showInputMessage="1" showErrorMessage="1" errorTitle="Erreur de saisie" error="Veuillez saisir une adresse mail valide" promptTitle="saisie mail" prompt="veuillez saisir l'adresse mail du joueur ou de son représantant légal">
          <x14:formula1>
            <xm:f>variables!A113</xm:f>
          </x14:formula1>
          <xm:sqref>F12:H12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XFD113"/>
  <sheetViews>
    <sheetView topLeftCell="A4" zoomScale="85" zoomScaleNormal="85" workbookViewId="0">
      <selection activeCell="A20" sqref="A20"/>
    </sheetView>
  </sheetViews>
  <sheetFormatPr baseColWidth="10" defaultRowHeight="13.2" x14ac:dyDescent="0.25"/>
  <cols>
    <col min="1" max="1" width="33.6640625" customWidth="1"/>
    <col min="3" max="3" width="5.44140625" customWidth="1"/>
    <col min="4" max="12" width="10.44140625" customWidth="1"/>
    <col min="20" max="20" width="13" customWidth="1"/>
  </cols>
  <sheetData>
    <row r="1" spans="1:13 16384:16384" x14ac:dyDescent="0.25">
      <c r="A1" s="1" t="s">
        <v>204</v>
      </c>
      <c r="B1" s="40">
        <v>0.25</v>
      </c>
    </row>
    <row r="2" spans="1:13 16384:16384" x14ac:dyDescent="0.25">
      <c r="A2" s="1" t="s">
        <v>205</v>
      </c>
      <c r="B2" s="40">
        <v>0.5</v>
      </c>
      <c r="F2" s="30" t="s">
        <v>202</v>
      </c>
      <c r="G2" s="43">
        <v>2025</v>
      </c>
      <c r="H2" s="43">
        <v>2026</v>
      </c>
    </row>
    <row r="4" spans="1:13 16384:16384" s="5" customFormat="1" ht="39.6" x14ac:dyDescent="0.25">
      <c r="A4" s="5" t="s">
        <v>160</v>
      </c>
      <c r="B4" s="28" t="s">
        <v>172</v>
      </c>
      <c r="C4" s="28" t="s">
        <v>203</v>
      </c>
      <c r="D4" s="28" t="s">
        <v>188</v>
      </c>
      <c r="E4" s="28" t="s">
        <v>189</v>
      </c>
      <c r="F4" s="28" t="s">
        <v>190</v>
      </c>
      <c r="G4" s="28" t="s">
        <v>191</v>
      </c>
      <c r="H4" s="28" t="s">
        <v>192</v>
      </c>
      <c r="I4" s="28" t="s">
        <v>193</v>
      </c>
      <c r="J4" s="28" t="s">
        <v>194</v>
      </c>
      <c r="K4" s="28" t="s">
        <v>195</v>
      </c>
      <c r="L4" s="28" t="s">
        <v>196</v>
      </c>
      <c r="M4" s="28" t="s">
        <v>208</v>
      </c>
      <c r="XFD4" s="28"/>
    </row>
    <row r="5" spans="1:13 16384:16384" x14ac:dyDescent="0.25">
      <c r="A5" s="1" t="s">
        <v>173</v>
      </c>
      <c r="B5" s="41">
        <v>75</v>
      </c>
      <c r="C5" s="32"/>
      <c r="D5" s="33"/>
      <c r="E5" s="33"/>
      <c r="F5" s="33"/>
      <c r="G5" s="33"/>
      <c r="H5" s="33"/>
      <c r="I5" s="33"/>
      <c r="J5" s="31">
        <f>Tableau13[[#This Row],[TARIFS ]]*($B$1)</f>
        <v>18.75</v>
      </c>
      <c r="K5" s="31">
        <f>Tableau13[[#This Row],[TARIFS ]]*($B$2)</f>
        <v>37.5</v>
      </c>
      <c r="L5" s="32"/>
      <c r="M5" s="32"/>
    </row>
    <row r="6" spans="1:13 16384:16384" x14ac:dyDescent="0.25">
      <c r="A6" s="1" t="s">
        <v>174</v>
      </c>
      <c r="B6" s="41">
        <v>75</v>
      </c>
      <c r="C6" s="32"/>
      <c r="D6" s="33"/>
      <c r="E6" s="33"/>
      <c r="F6" s="33"/>
      <c r="G6" s="33"/>
      <c r="H6" s="33"/>
      <c r="I6" s="33"/>
      <c r="J6" s="31">
        <f>Tableau13[[#This Row],[TARIFS ]]*($B$1)</f>
        <v>18.75</v>
      </c>
      <c r="K6" s="31">
        <f>Tableau13[[#This Row],[TARIFS ]]*($B$2)</f>
        <v>37.5</v>
      </c>
      <c r="L6" s="32"/>
      <c r="M6" s="32"/>
    </row>
    <row r="7" spans="1:13 16384:16384" x14ac:dyDescent="0.25">
      <c r="A7" s="1" t="s">
        <v>175</v>
      </c>
      <c r="B7" s="41">
        <v>15</v>
      </c>
      <c r="C7" s="32"/>
      <c r="D7" s="33"/>
      <c r="E7" s="33"/>
      <c r="F7" s="33"/>
      <c r="G7" s="33"/>
      <c r="H7" s="33"/>
      <c r="I7" s="33"/>
      <c r="J7" s="33"/>
      <c r="K7" s="32"/>
      <c r="L7" s="32"/>
      <c r="M7" s="32"/>
    </row>
    <row r="8" spans="1:13 16384:16384" x14ac:dyDescent="0.25">
      <c r="A8" s="1" t="s">
        <v>176</v>
      </c>
      <c r="B8" s="41">
        <v>15</v>
      </c>
      <c r="C8" s="32"/>
      <c r="D8" s="33"/>
      <c r="E8" s="33"/>
      <c r="F8" s="33"/>
      <c r="G8" s="33"/>
      <c r="H8" s="33"/>
      <c r="I8" s="33"/>
      <c r="J8" s="33"/>
      <c r="K8" s="32"/>
      <c r="L8" s="32"/>
      <c r="M8" s="32"/>
    </row>
    <row r="9" spans="1:13 16384:16384" x14ac:dyDescent="0.25">
      <c r="A9" s="1" t="s">
        <v>177</v>
      </c>
      <c r="B9" s="41">
        <v>150</v>
      </c>
      <c r="C9" s="32"/>
      <c r="D9" s="31">
        <v>40</v>
      </c>
      <c r="E9" s="31">
        <v>30</v>
      </c>
      <c r="F9" s="31">
        <v>40</v>
      </c>
      <c r="G9" s="31">
        <v>70</v>
      </c>
      <c r="H9" s="31">
        <v>40</v>
      </c>
      <c r="I9" s="31">
        <v>80</v>
      </c>
      <c r="J9" s="33"/>
      <c r="K9" s="32"/>
      <c r="L9" s="31"/>
      <c r="M9" s="32"/>
    </row>
    <row r="10" spans="1:13 16384:16384" x14ac:dyDescent="0.25">
      <c r="A10" s="1" t="s">
        <v>178</v>
      </c>
      <c r="B10" s="41">
        <v>160</v>
      </c>
      <c r="C10" s="32"/>
      <c r="D10" s="31">
        <v>40</v>
      </c>
      <c r="E10" s="31">
        <v>30</v>
      </c>
      <c r="F10" s="31">
        <v>40</v>
      </c>
      <c r="G10" s="31">
        <v>70</v>
      </c>
      <c r="H10" s="31">
        <v>40</v>
      </c>
      <c r="I10" s="31">
        <v>80</v>
      </c>
      <c r="J10" s="33"/>
      <c r="K10" s="32"/>
      <c r="L10" s="32"/>
      <c r="M10" s="32"/>
    </row>
    <row r="11" spans="1:13 16384:16384" x14ac:dyDescent="0.25">
      <c r="A11" s="1" t="s">
        <v>179</v>
      </c>
      <c r="B11" s="41">
        <v>170</v>
      </c>
      <c r="C11" s="32"/>
      <c r="D11" s="31">
        <v>40</v>
      </c>
      <c r="E11" s="31">
        <v>30</v>
      </c>
      <c r="F11" s="31">
        <v>40</v>
      </c>
      <c r="G11" s="31">
        <v>70</v>
      </c>
      <c r="H11" s="31">
        <v>40</v>
      </c>
      <c r="I11" s="31">
        <v>80</v>
      </c>
      <c r="J11" s="33"/>
      <c r="K11" s="32"/>
      <c r="L11" s="32"/>
      <c r="M11" s="32"/>
    </row>
    <row r="12" spans="1:13 16384:16384" x14ac:dyDescent="0.25">
      <c r="A12" s="1" t="s">
        <v>180</v>
      </c>
      <c r="B12" s="41">
        <v>200</v>
      </c>
      <c r="C12" s="32"/>
      <c r="D12" s="31">
        <v>40</v>
      </c>
      <c r="E12" s="31">
        <v>30</v>
      </c>
      <c r="F12" s="31">
        <v>40</v>
      </c>
      <c r="G12" s="31">
        <v>70</v>
      </c>
      <c r="H12" s="31">
        <v>40</v>
      </c>
      <c r="I12" s="31">
        <v>80</v>
      </c>
      <c r="J12" s="33"/>
      <c r="K12" s="32"/>
      <c r="L12" s="32"/>
      <c r="M12" s="32"/>
    </row>
    <row r="13" spans="1:13 16384:16384" x14ac:dyDescent="0.25">
      <c r="A13" s="1" t="s">
        <v>181</v>
      </c>
      <c r="B13" s="41">
        <v>50</v>
      </c>
      <c r="C13" s="32"/>
      <c r="D13" s="33"/>
      <c r="E13" s="33"/>
      <c r="F13" s="33"/>
      <c r="G13" s="33"/>
      <c r="H13" s="33"/>
      <c r="I13" s="33"/>
      <c r="J13" s="33"/>
      <c r="K13" s="32"/>
      <c r="L13" s="32"/>
      <c r="M13" s="32"/>
    </row>
    <row r="14" spans="1:13 16384:16384" x14ac:dyDescent="0.25">
      <c r="A14" s="1" t="s">
        <v>182</v>
      </c>
      <c r="B14" s="41">
        <v>100</v>
      </c>
      <c r="C14" s="32"/>
      <c r="D14" s="33"/>
      <c r="E14" s="33"/>
      <c r="F14" s="33"/>
      <c r="G14" s="33"/>
      <c r="H14" s="33"/>
      <c r="I14" s="33"/>
      <c r="J14" s="33"/>
      <c r="K14" s="32"/>
      <c r="L14" s="32"/>
      <c r="M14" s="32"/>
    </row>
    <row r="15" spans="1:13 16384:16384" x14ac:dyDescent="0.25">
      <c r="A15" s="1" t="s">
        <v>183</v>
      </c>
      <c r="B15" s="41">
        <v>17</v>
      </c>
      <c r="C15" s="38"/>
      <c r="D15" s="33"/>
      <c r="E15" s="33"/>
      <c r="F15" s="33"/>
      <c r="G15" s="33"/>
      <c r="H15" s="33"/>
      <c r="I15" s="33"/>
      <c r="J15" s="33"/>
      <c r="K15" s="32"/>
      <c r="L15" s="31">
        <f>B15</f>
        <v>17</v>
      </c>
      <c r="M15" s="32"/>
    </row>
    <row r="16" spans="1:13 16384:16384" x14ac:dyDescent="0.25">
      <c r="A16" s="1" t="s">
        <v>184</v>
      </c>
      <c r="B16" s="41">
        <v>26</v>
      </c>
      <c r="C16" s="38"/>
      <c r="D16" s="33"/>
      <c r="E16" s="33"/>
      <c r="F16" s="33"/>
      <c r="G16" s="33"/>
      <c r="H16" s="33"/>
      <c r="I16" s="33"/>
      <c r="J16" s="33"/>
      <c r="K16" s="32"/>
      <c r="L16" s="31">
        <f>B16</f>
        <v>26</v>
      </c>
      <c r="M16" s="32"/>
    </row>
    <row r="17" spans="1:13" x14ac:dyDescent="0.25">
      <c r="A17" s="1" t="s">
        <v>185</v>
      </c>
      <c r="B17" s="41">
        <v>50</v>
      </c>
      <c r="C17" s="38"/>
      <c r="D17" s="33"/>
      <c r="E17" s="33"/>
      <c r="F17" s="33"/>
      <c r="G17" s="33"/>
      <c r="H17" s="33"/>
      <c r="I17" s="33"/>
      <c r="J17" s="33"/>
      <c r="K17" s="32"/>
      <c r="L17" s="31">
        <f>B17</f>
        <v>50</v>
      </c>
      <c r="M17" s="32"/>
    </row>
    <row r="18" spans="1:13" x14ac:dyDescent="0.25">
      <c r="A18" s="1" t="s">
        <v>186</v>
      </c>
      <c r="B18" s="41">
        <v>70</v>
      </c>
      <c r="C18" s="38"/>
      <c r="D18" s="33"/>
      <c r="E18" s="33"/>
      <c r="F18" s="33"/>
      <c r="G18" s="33"/>
      <c r="H18" s="33"/>
      <c r="I18" s="33"/>
      <c r="J18" s="33"/>
      <c r="K18" s="32"/>
      <c r="L18" s="32"/>
      <c r="M18" s="31">
        <f>Tableau13[[#This Row],[TARIFS ]]</f>
        <v>70</v>
      </c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31"/>
    </row>
    <row r="20" spans="1:13" x14ac:dyDescent="0.25">
      <c r="A20" s="1"/>
      <c r="B20" s="1"/>
      <c r="C20" s="1"/>
      <c r="H20" s="58">
        <f>H2</f>
        <v>2026</v>
      </c>
      <c r="I20" s="58">
        <f>H2</f>
        <v>2026</v>
      </c>
    </row>
    <row r="21" spans="1:13" x14ac:dyDescent="0.25">
      <c r="A21" s="1"/>
      <c r="B21" s="1"/>
      <c r="C21" s="1"/>
      <c r="H21" s="58">
        <v>1</v>
      </c>
      <c r="I21" s="58">
        <v>3</v>
      </c>
    </row>
    <row r="22" spans="1:13" ht="13.8" thickBot="1" x14ac:dyDescent="0.3">
      <c r="A22" s="1"/>
      <c r="B22" s="1"/>
      <c r="C22" s="1"/>
      <c r="H22" s="58">
        <v>1</v>
      </c>
      <c r="I22" s="58">
        <v>1</v>
      </c>
    </row>
    <row r="23" spans="1:13" ht="39.6" x14ac:dyDescent="0.25">
      <c r="A23" s="29" t="s">
        <v>160</v>
      </c>
      <c r="B23" s="30" t="s">
        <v>172</v>
      </c>
      <c r="C23" s="30" t="s">
        <v>203</v>
      </c>
      <c r="D23" s="46" t="s">
        <v>188</v>
      </c>
      <c r="E23" s="47" t="s">
        <v>189</v>
      </c>
      <c r="F23" s="47" t="s">
        <v>190</v>
      </c>
      <c r="G23" s="47" t="s">
        <v>191</v>
      </c>
      <c r="H23" s="47" t="s">
        <v>192</v>
      </c>
      <c r="I23" s="47" t="s">
        <v>193</v>
      </c>
      <c r="J23" s="47" t="s">
        <v>206</v>
      </c>
      <c r="K23" s="47" t="s">
        <v>207</v>
      </c>
      <c r="L23" s="48" t="s">
        <v>196</v>
      </c>
      <c r="M23" s="49" t="s">
        <v>208</v>
      </c>
    </row>
    <row r="24" spans="1:13" x14ac:dyDescent="0.25">
      <c r="A24" s="26" t="s">
        <v>173</v>
      </c>
      <c r="B24" s="35">
        <f>B5</f>
        <v>75</v>
      </c>
      <c r="C24" s="34"/>
      <c r="D24" s="50"/>
      <c r="E24" s="35"/>
      <c r="F24" s="35"/>
      <c r="G24" s="35"/>
      <c r="H24" s="35"/>
      <c r="I24" s="35"/>
      <c r="J24" s="44">
        <f>IF(AND(formulaire!$C$46&gt;DATE($H$20,$H$21,$H$22),formulaire!$C$46&lt;DATE($I$20,$I$21,$I$22)),1,0)</f>
        <v>0</v>
      </c>
      <c r="K24" s="44">
        <f>IF(formulaire!$C$46&gt;DATE($I$20,$I$21,$I$22),1,0)</f>
        <v>0</v>
      </c>
      <c r="L24" s="35"/>
      <c r="M24" s="51"/>
    </row>
    <row r="25" spans="1:13" x14ac:dyDescent="0.25">
      <c r="A25" s="26" t="s">
        <v>174</v>
      </c>
      <c r="B25" s="35">
        <f t="shared" ref="B25:B37" si="0">B6</f>
        <v>75</v>
      </c>
      <c r="C25" s="34"/>
      <c r="D25" s="50"/>
      <c r="E25" s="35"/>
      <c r="F25" s="35"/>
      <c r="G25" s="35"/>
      <c r="H25" s="35"/>
      <c r="I25" s="35"/>
      <c r="J25" s="44">
        <f>IF(AND(formulaire!$C$46&gt;DATE($H$20,$H$21,$H$22),formulaire!$C$46&lt;DATE($I$20,$I$21,$I$22)),1,0)</f>
        <v>0</v>
      </c>
      <c r="K25" s="44">
        <f>IF(formulaire!$C$46&gt;DATE($I$20,$I$21,$I$22),1,0)</f>
        <v>0</v>
      </c>
      <c r="L25" s="35"/>
      <c r="M25" s="51"/>
    </row>
    <row r="26" spans="1:13" x14ac:dyDescent="0.25">
      <c r="A26" s="26" t="s">
        <v>175</v>
      </c>
      <c r="B26" s="35">
        <f t="shared" si="0"/>
        <v>15</v>
      </c>
      <c r="C26" s="34"/>
      <c r="D26" s="50"/>
      <c r="E26" s="35"/>
      <c r="F26" s="35"/>
      <c r="G26" s="35"/>
      <c r="H26" s="35"/>
      <c r="I26" s="35"/>
      <c r="J26" s="35"/>
      <c r="K26" s="34"/>
      <c r="L26" s="35"/>
      <c r="M26" s="51"/>
    </row>
    <row r="27" spans="1:13" x14ac:dyDescent="0.25">
      <c r="A27" s="26" t="s">
        <v>176</v>
      </c>
      <c r="B27" s="35">
        <f t="shared" si="0"/>
        <v>15</v>
      </c>
      <c r="C27" s="34"/>
      <c r="D27" s="50"/>
      <c r="E27" s="35"/>
      <c r="F27" s="35"/>
      <c r="G27" s="35"/>
      <c r="H27" s="35"/>
      <c r="I27" s="35"/>
      <c r="J27" s="35"/>
      <c r="K27" s="34"/>
      <c r="L27" s="35"/>
      <c r="M27" s="51"/>
    </row>
    <row r="28" spans="1:13" x14ac:dyDescent="0.25">
      <c r="A28" s="26" t="s">
        <v>177</v>
      </c>
      <c r="B28" s="35">
        <f t="shared" si="0"/>
        <v>150</v>
      </c>
      <c r="C28" s="34"/>
      <c r="D28" s="52">
        <f>IF(AND(formulaire!$D$23=TRUE,formulaire!E61=TRUE),1,0)</f>
        <v>0</v>
      </c>
      <c r="E28" s="44">
        <f>IF(AND(formulaire!$I$15="2 ème inscription familiale",formulaire!E61=TRUE),1,0)</f>
        <v>0</v>
      </c>
      <c r="F28" s="44">
        <f>IF(AND(formulaire!$I$15="3 ème inscription familiale",formulaire!E61=TRUE),1,0)</f>
        <v>0</v>
      </c>
      <c r="G28" s="44">
        <f>IF(AND(formulaire!$I$15="4 ème inscription familiale",formulaire!E61=TRUE),1,0)</f>
        <v>0</v>
      </c>
      <c r="H28" s="44">
        <f>IF(AND(formulaire!E61=TRUE,formulaire!$C$46&gt;DATE($H$20,$H$21,$H$22)),1,0)</f>
        <v>0</v>
      </c>
      <c r="I28" s="44">
        <f>IF(AND(formulaire!E61=TRUE,formulaire!$C$46&gt;DATE($I$20,$I$21,$I$22)),1,0)</f>
        <v>0</v>
      </c>
      <c r="J28" s="35"/>
      <c r="K28" s="34"/>
      <c r="L28" s="35"/>
      <c r="M28" s="51"/>
    </row>
    <row r="29" spans="1:13" x14ac:dyDescent="0.25">
      <c r="A29" s="26" t="s">
        <v>178</v>
      </c>
      <c r="B29" s="35">
        <f t="shared" si="0"/>
        <v>160</v>
      </c>
      <c r="C29" s="34"/>
      <c r="D29" s="52">
        <f>IF(AND(formulaire!$D$23=TRUE,formulaire!E62=TRUE),1,0)</f>
        <v>0</v>
      </c>
      <c r="E29" s="44">
        <f>IF(AND(formulaire!$I$15="2 ème inscription familiale",formulaire!E62=TRUE),1,0)</f>
        <v>0</v>
      </c>
      <c r="F29" s="44">
        <f>IF(AND(formulaire!$I$15="3 ème inscription familiale",formulaire!E62=TRUE),1,0)</f>
        <v>0</v>
      </c>
      <c r="G29" s="44">
        <f>IF(AND(formulaire!$I$15="4 ème inscription familiale",formulaire!E62=TRUE),1,0)</f>
        <v>0</v>
      </c>
      <c r="H29" s="44">
        <f>IF(AND(formulaire!E62=TRUE,formulaire!$C$46&gt;DATE($H$20,$H$21,$H$22)),1,0)</f>
        <v>0</v>
      </c>
      <c r="I29" s="44">
        <f>IF(AND(formulaire!E62=TRUE,formulaire!$C$46&gt;DATE($I$20,$I$21,$I$22)),1,0)</f>
        <v>0</v>
      </c>
      <c r="J29" s="35"/>
      <c r="K29" s="34"/>
      <c r="L29" s="35"/>
      <c r="M29" s="51"/>
    </row>
    <row r="30" spans="1:13" x14ac:dyDescent="0.25">
      <c r="A30" s="26" t="s">
        <v>179</v>
      </c>
      <c r="B30" s="35">
        <f t="shared" si="0"/>
        <v>170</v>
      </c>
      <c r="C30" s="34"/>
      <c r="D30" s="52">
        <f>IF(AND(formulaire!$D$23=TRUE,formulaire!E63=TRUE),1,0)</f>
        <v>0</v>
      </c>
      <c r="E30" s="44">
        <f>IF(AND(formulaire!$I$15="2 ème inscription familiale",formulaire!E63=TRUE),1,0)</f>
        <v>0</v>
      </c>
      <c r="F30" s="44">
        <f>IF(AND(formulaire!$I$15="3 ème inscription familiale",formulaire!E63=TRUE),1,0)</f>
        <v>0</v>
      </c>
      <c r="G30" s="44">
        <f>IF(AND(formulaire!$I$15="4 ème inscription familiale",formulaire!E63=TRUE),1,0)</f>
        <v>0</v>
      </c>
      <c r="H30" s="44">
        <f>IF(AND(formulaire!E63=TRUE,formulaire!$C$46&gt;DATE($H$20,$H$21,$H$22)),1,0)</f>
        <v>0</v>
      </c>
      <c r="I30" s="44">
        <f>IF(AND(formulaire!E63=TRUE,formulaire!$C$46&gt;DATE($I$20,$I$21,$I$22)),1,0)</f>
        <v>0</v>
      </c>
      <c r="J30" s="35"/>
      <c r="K30" s="34"/>
      <c r="L30" s="35"/>
      <c r="M30" s="51"/>
    </row>
    <row r="31" spans="1:13" x14ac:dyDescent="0.25">
      <c r="A31" s="26" t="s">
        <v>180</v>
      </c>
      <c r="B31" s="35">
        <f t="shared" si="0"/>
        <v>200</v>
      </c>
      <c r="C31" s="34"/>
      <c r="D31" s="52">
        <f>IF(AND(formulaire!$D$23=TRUE,formulaire!E64=TRUE),1,0)</f>
        <v>0</v>
      </c>
      <c r="E31" s="44">
        <f>IF(AND(formulaire!$I$15="2 ème inscription familiale",formulaire!E64=TRUE),1,0)</f>
        <v>0</v>
      </c>
      <c r="F31" s="44">
        <f>IF(AND(formulaire!$I$15="3 ème inscription familiale",formulaire!E64=TRUE),1,0)</f>
        <v>0</v>
      </c>
      <c r="G31" s="44">
        <f>IF(AND(formulaire!$I$15="4 ème inscription familiale",formulaire!E64=TRUE),1,0)</f>
        <v>0</v>
      </c>
      <c r="H31" s="44">
        <f>IF(AND(formulaire!E64=TRUE,formulaire!$C$46&gt;DATE($H$20,$H$21,$H$22)),1,0)</f>
        <v>0</v>
      </c>
      <c r="I31" s="44">
        <f>IF(AND(formulaire!E64=TRUE,formulaire!$C$46&gt;DATE($I$20,$I$21,$I$22)),1,0)</f>
        <v>0</v>
      </c>
      <c r="J31" s="35"/>
      <c r="K31" s="34"/>
      <c r="L31" s="35"/>
      <c r="M31" s="51"/>
    </row>
    <row r="32" spans="1:13" x14ac:dyDescent="0.25">
      <c r="A32" s="26" t="s">
        <v>181</v>
      </c>
      <c r="B32" s="35">
        <f t="shared" si="0"/>
        <v>50</v>
      </c>
      <c r="C32" s="34"/>
      <c r="D32" s="50"/>
      <c r="E32" s="35"/>
      <c r="F32" s="35"/>
      <c r="G32" s="35"/>
      <c r="H32" s="35"/>
      <c r="I32" s="35"/>
      <c r="J32" s="35"/>
      <c r="K32" s="34"/>
      <c r="L32" s="35"/>
      <c r="M32" s="51"/>
    </row>
    <row r="33" spans="1:16" x14ac:dyDescent="0.25">
      <c r="A33" s="26" t="s">
        <v>182</v>
      </c>
      <c r="B33" s="35">
        <f t="shared" si="0"/>
        <v>100</v>
      </c>
      <c r="C33" s="34"/>
      <c r="D33" s="50"/>
      <c r="E33" s="35"/>
      <c r="F33" s="35"/>
      <c r="G33" s="35"/>
      <c r="H33" s="35"/>
      <c r="I33" s="35"/>
      <c r="J33" s="35"/>
      <c r="K33" s="34"/>
      <c r="L33" s="35"/>
      <c r="M33" s="51"/>
    </row>
    <row r="34" spans="1:16" x14ac:dyDescent="0.25">
      <c r="A34" s="26" t="s">
        <v>183</v>
      </c>
      <c r="B34" s="35">
        <f t="shared" si="0"/>
        <v>17</v>
      </c>
      <c r="C34" s="34"/>
      <c r="D34" s="50"/>
      <c r="E34" s="35"/>
      <c r="F34" s="35"/>
      <c r="G34" s="35"/>
      <c r="H34" s="35"/>
      <c r="I34" s="35"/>
      <c r="J34" s="35"/>
      <c r="K34" s="34"/>
      <c r="L34" s="44">
        <f>IF(formulaire!$G$18="supérieur à 2000",1,0)</f>
        <v>0</v>
      </c>
      <c r="M34" s="51"/>
    </row>
    <row r="35" spans="1:16" x14ac:dyDescent="0.25">
      <c r="A35" s="26" t="s">
        <v>184</v>
      </c>
      <c r="B35" s="35">
        <f t="shared" si="0"/>
        <v>26</v>
      </c>
      <c r="C35" s="34"/>
      <c r="D35" s="50"/>
      <c r="E35" s="35"/>
      <c r="F35" s="35"/>
      <c r="G35" s="35"/>
      <c r="H35" s="35"/>
      <c r="I35" s="35"/>
      <c r="J35" s="35"/>
      <c r="K35" s="34"/>
      <c r="L35" s="44">
        <f>IF(formulaire!$G$18="supérieur à 2000",1,0)</f>
        <v>0</v>
      </c>
      <c r="M35" s="51"/>
    </row>
    <row r="36" spans="1:16" x14ac:dyDescent="0.25">
      <c r="A36" s="26" t="s">
        <v>185</v>
      </c>
      <c r="B36" s="35">
        <f t="shared" si="0"/>
        <v>50</v>
      </c>
      <c r="C36" s="34"/>
      <c r="D36" s="50"/>
      <c r="E36" s="35"/>
      <c r="F36" s="35"/>
      <c r="G36" s="35"/>
      <c r="H36" s="35"/>
      <c r="I36" s="35"/>
      <c r="J36" s="35"/>
      <c r="K36" s="34"/>
      <c r="L36" s="44">
        <f>IF(formulaire!$G$18="supérieur à 2000",1,0)</f>
        <v>0</v>
      </c>
      <c r="M36" s="51"/>
    </row>
    <row r="37" spans="1:16" ht="13.8" thickBot="1" x14ac:dyDescent="0.3">
      <c r="A37" s="27" t="s">
        <v>186</v>
      </c>
      <c r="B37" s="36">
        <f t="shared" si="0"/>
        <v>70</v>
      </c>
      <c r="C37" s="37"/>
      <c r="D37" s="53"/>
      <c r="E37" s="54"/>
      <c r="F37" s="54"/>
      <c r="G37" s="54"/>
      <c r="H37" s="54"/>
      <c r="I37" s="54"/>
      <c r="J37" s="54"/>
      <c r="K37" s="55"/>
      <c r="L37" s="56"/>
      <c r="M37" s="57">
        <f>IF(formulaire!C18="oui",1,0)</f>
        <v>0</v>
      </c>
    </row>
    <row r="38" spans="1:16" x14ac:dyDescent="0.25">
      <c r="A38" s="1"/>
      <c r="B38" s="1"/>
      <c r="C38" s="1"/>
      <c r="D38" s="45">
        <f t="shared" ref="D38:M38" si="1">SUM(D24:D37)</f>
        <v>0</v>
      </c>
      <c r="E38" s="45">
        <f t="shared" si="1"/>
        <v>0</v>
      </c>
      <c r="F38" s="45">
        <f t="shared" si="1"/>
        <v>0</v>
      </c>
      <c r="G38" s="45">
        <f t="shared" si="1"/>
        <v>0</v>
      </c>
      <c r="H38" s="45">
        <f t="shared" si="1"/>
        <v>0</v>
      </c>
      <c r="I38" s="45">
        <f t="shared" si="1"/>
        <v>0</v>
      </c>
      <c r="J38" s="45">
        <f t="shared" si="1"/>
        <v>0</v>
      </c>
      <c r="K38" s="45">
        <f t="shared" si="1"/>
        <v>0</v>
      </c>
      <c r="L38" s="45">
        <f t="shared" si="1"/>
        <v>0</v>
      </c>
      <c r="M38" s="45">
        <f t="shared" si="1"/>
        <v>0</v>
      </c>
    </row>
    <row r="39" spans="1:16" x14ac:dyDescent="0.25">
      <c r="A39" s="1" t="s">
        <v>210</v>
      </c>
      <c r="B39" s="1"/>
      <c r="C39" s="1"/>
      <c r="D39" s="31">
        <f t="shared" ref="D39:I39" si="2">IF(D38&gt;0,D9,0)</f>
        <v>0</v>
      </c>
      <c r="E39" s="31">
        <f t="shared" si="2"/>
        <v>0</v>
      </c>
      <c r="F39" s="31">
        <f t="shared" si="2"/>
        <v>0</v>
      </c>
      <c r="G39" s="31">
        <f t="shared" si="2"/>
        <v>0</v>
      </c>
      <c r="H39" s="31">
        <f t="shared" si="2"/>
        <v>0</v>
      </c>
      <c r="I39" s="31">
        <f t="shared" si="2"/>
        <v>0</v>
      </c>
      <c r="J39" s="31">
        <f>IF(J38&gt;0,J5,0)</f>
        <v>0</v>
      </c>
      <c r="K39" s="31">
        <f>IF(K38&gt;0,K5,0)</f>
        <v>0</v>
      </c>
      <c r="L39" s="31">
        <f>IF(L38&gt;0,B5,0)</f>
        <v>0</v>
      </c>
      <c r="M39" s="31">
        <f>IF(M38&gt;0,M18,0)</f>
        <v>0</v>
      </c>
    </row>
    <row r="40" spans="1:16" x14ac:dyDescent="0.25">
      <c r="A40" s="1" t="s">
        <v>46</v>
      </c>
      <c r="B40" s="59">
        <f>MAX(D39,J39:K39)</f>
        <v>0</v>
      </c>
      <c r="C40" s="1"/>
      <c r="D40" s="31"/>
      <c r="E40" s="31"/>
      <c r="F40" s="31"/>
      <c r="G40" s="31"/>
      <c r="H40" s="31"/>
      <c r="I40" s="31"/>
      <c r="J40" s="31"/>
      <c r="K40" s="31"/>
      <c r="L40" s="31"/>
      <c r="M40" s="31"/>
    </row>
    <row r="41" spans="1:16" x14ac:dyDescent="0.25">
      <c r="A41" s="1" t="s">
        <v>48</v>
      </c>
      <c r="B41" s="59">
        <f>MAX(E39:I39,L39)</f>
        <v>0</v>
      </c>
      <c r="C41" s="1"/>
      <c r="D41" s="31"/>
      <c r="E41" s="31"/>
      <c r="F41" s="31"/>
      <c r="G41" s="31"/>
      <c r="H41" s="31"/>
      <c r="I41" s="31"/>
      <c r="J41" s="31"/>
      <c r="K41" s="31"/>
      <c r="L41" s="31"/>
      <c r="M41" s="31"/>
    </row>
    <row r="42" spans="1:16" x14ac:dyDescent="0.25">
      <c r="A42" s="1" t="s">
        <v>208</v>
      </c>
      <c r="B42" s="59">
        <f>M39</f>
        <v>0</v>
      </c>
      <c r="C42" s="1"/>
      <c r="D42" s="31"/>
      <c r="E42" s="31"/>
      <c r="F42" s="31"/>
      <c r="G42" s="31"/>
      <c r="H42" s="31"/>
      <c r="I42" s="31"/>
      <c r="J42" s="31"/>
      <c r="K42" s="31"/>
      <c r="L42" s="31"/>
      <c r="M42" s="31"/>
    </row>
    <row r="43" spans="1:1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31"/>
    </row>
    <row r="44" spans="1:1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31"/>
    </row>
    <row r="45" spans="1:1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6" x14ac:dyDescent="0.25">
      <c r="D46" s="273" t="s">
        <v>162</v>
      </c>
      <c r="E46" s="274"/>
      <c r="F46" s="274"/>
      <c r="G46" s="274"/>
      <c r="H46" s="274"/>
      <c r="I46" s="274"/>
      <c r="J46" s="274"/>
    </row>
    <row r="47" spans="1:16" x14ac:dyDescent="0.25">
      <c r="A47" s="1" t="s">
        <v>159</v>
      </c>
      <c r="B47" s="1" t="s">
        <v>161</v>
      </c>
      <c r="D47" s="1" t="s">
        <v>45</v>
      </c>
      <c r="E47" s="1" t="s">
        <v>39</v>
      </c>
      <c r="F47" s="1" t="s">
        <v>40</v>
      </c>
      <c r="G47" s="1" t="s">
        <v>41</v>
      </c>
      <c r="H47" s="1" t="s">
        <v>42</v>
      </c>
      <c r="I47" s="1" t="s">
        <v>43</v>
      </c>
      <c r="J47" s="1" t="s">
        <v>44</v>
      </c>
    </row>
    <row r="48" spans="1:16" x14ac:dyDescent="0.25">
      <c r="A48" s="1" t="s">
        <v>63</v>
      </c>
      <c r="B48" s="1" t="s">
        <v>19</v>
      </c>
      <c r="D48" s="1" t="s">
        <v>25</v>
      </c>
      <c r="E48" s="42" t="s">
        <v>31</v>
      </c>
      <c r="F48" s="42" t="s">
        <v>32</v>
      </c>
      <c r="G48" s="42" t="s">
        <v>33</v>
      </c>
      <c r="H48" s="42" t="s">
        <v>31</v>
      </c>
      <c r="I48" s="42" t="s">
        <v>33</v>
      </c>
      <c r="J48" s="42" t="s">
        <v>33</v>
      </c>
      <c r="P48" s="39"/>
    </row>
    <row r="49" spans="1:17" x14ac:dyDescent="0.25">
      <c r="A49" s="1" t="s">
        <v>67</v>
      </c>
      <c r="B49" s="1" t="s">
        <v>18</v>
      </c>
      <c r="D49" s="1" t="s">
        <v>26</v>
      </c>
      <c r="E49" s="42"/>
      <c r="F49" s="42" t="s">
        <v>169</v>
      </c>
      <c r="G49" s="42" t="s">
        <v>34</v>
      </c>
      <c r="H49" s="42" t="s">
        <v>38</v>
      </c>
      <c r="I49" s="42" t="s">
        <v>34</v>
      </c>
      <c r="J49" s="42"/>
    </row>
    <row r="50" spans="1:17" x14ac:dyDescent="0.25">
      <c r="A50" s="1" t="s">
        <v>68</v>
      </c>
      <c r="B50" s="1" t="s">
        <v>22</v>
      </c>
      <c r="D50" s="1" t="s">
        <v>27</v>
      </c>
      <c r="E50" s="42"/>
      <c r="F50" s="42"/>
      <c r="G50" s="42" t="s">
        <v>35</v>
      </c>
      <c r="H50" s="42" t="s">
        <v>170</v>
      </c>
      <c r="I50" s="42" t="s">
        <v>35</v>
      </c>
      <c r="J50" s="42"/>
      <c r="P50" s="39"/>
      <c r="Q50" s="39"/>
    </row>
    <row r="51" spans="1:17" x14ac:dyDescent="0.25">
      <c r="A51" s="1" t="s">
        <v>69</v>
      </c>
      <c r="B51" s="1" t="s">
        <v>20</v>
      </c>
      <c r="D51" s="1" t="s">
        <v>28</v>
      </c>
      <c r="E51" s="42"/>
      <c r="F51" s="42"/>
      <c r="G51" s="42" t="s">
        <v>36</v>
      </c>
      <c r="H51" s="42"/>
      <c r="I51" s="42" t="s">
        <v>36</v>
      </c>
      <c r="J51" s="42"/>
    </row>
    <row r="52" spans="1:17" x14ac:dyDescent="0.25">
      <c r="A52" s="1" t="s">
        <v>70</v>
      </c>
      <c r="B52" s="1" t="s">
        <v>15</v>
      </c>
      <c r="D52" s="1" t="s">
        <v>29</v>
      </c>
      <c r="E52" s="42"/>
      <c r="F52" s="42"/>
      <c r="G52" s="42" t="s">
        <v>37</v>
      </c>
      <c r="H52" s="42"/>
      <c r="I52" s="42" t="s">
        <v>37</v>
      </c>
      <c r="J52" s="42"/>
    </row>
    <row r="53" spans="1:17" x14ac:dyDescent="0.25">
      <c r="A53" s="1" t="s">
        <v>71</v>
      </c>
      <c r="B53" s="1" t="s">
        <v>17</v>
      </c>
      <c r="D53" s="1" t="s">
        <v>30</v>
      </c>
    </row>
    <row r="54" spans="1:17" x14ac:dyDescent="0.25">
      <c r="A54" s="1" t="s">
        <v>72</v>
      </c>
      <c r="B54" s="1" t="s">
        <v>14</v>
      </c>
    </row>
    <row r="55" spans="1:17" ht="15.6" x14ac:dyDescent="0.25">
      <c r="A55" s="1" t="s">
        <v>64</v>
      </c>
      <c r="B55" s="1" t="s">
        <v>16</v>
      </c>
      <c r="L55" s="25"/>
      <c r="M55" s="13"/>
    </row>
    <row r="56" spans="1:17" ht="15.6" x14ac:dyDescent="0.25">
      <c r="A56" s="1" t="s">
        <v>65</v>
      </c>
      <c r="B56" s="1" t="s">
        <v>21</v>
      </c>
      <c r="L56" s="25"/>
      <c r="M56" s="13"/>
    </row>
    <row r="57" spans="1:17" ht="15.6" x14ac:dyDescent="0.25">
      <c r="A57" s="1" t="s">
        <v>66</v>
      </c>
      <c r="B57" s="1"/>
      <c r="L57" s="25"/>
      <c r="M57" s="13"/>
    </row>
    <row r="58" spans="1:17" ht="15.6" x14ac:dyDescent="0.25">
      <c r="A58" s="1"/>
      <c r="B58" s="1"/>
      <c r="L58" s="14"/>
      <c r="M58" s="13"/>
    </row>
    <row r="59" spans="1:17" ht="13.8" x14ac:dyDescent="0.25">
      <c r="L59" s="23"/>
      <c r="M59" s="24"/>
    </row>
    <row r="61" spans="1:17" x14ac:dyDescent="0.25">
      <c r="D61" t="s">
        <v>117</v>
      </c>
      <c r="E61" t="s">
        <v>123</v>
      </c>
      <c r="F61" t="s">
        <v>124</v>
      </c>
      <c r="G61" t="s">
        <v>120</v>
      </c>
      <c r="H61" t="s">
        <v>121</v>
      </c>
      <c r="I61" t="s">
        <v>122</v>
      </c>
      <c r="J61" t="s">
        <v>119</v>
      </c>
      <c r="K61" t="s">
        <v>125</v>
      </c>
      <c r="L61" t="s">
        <v>118</v>
      </c>
      <c r="M61" t="s">
        <v>107</v>
      </c>
    </row>
    <row r="62" spans="1:17" x14ac:dyDescent="0.25">
      <c r="A62" s="1"/>
      <c r="B62" s="1"/>
      <c r="C62" s="1"/>
      <c r="D62">
        <v>77100</v>
      </c>
      <c r="E62" t="s">
        <v>126</v>
      </c>
      <c r="F62" t="s">
        <v>127</v>
      </c>
      <c r="G62" t="s">
        <v>128</v>
      </c>
      <c r="H62" t="s">
        <v>129</v>
      </c>
      <c r="I62" t="s">
        <v>130</v>
      </c>
      <c r="J62" t="s">
        <v>131</v>
      </c>
      <c r="K62" t="s">
        <v>132</v>
      </c>
      <c r="L62" t="s">
        <v>133</v>
      </c>
    </row>
    <row r="63" spans="1:17" x14ac:dyDescent="0.25">
      <c r="A63" s="1">
        <v>77100</v>
      </c>
      <c r="B63" s="1" t="s">
        <v>86</v>
      </c>
      <c r="D63">
        <v>77122</v>
      </c>
      <c r="E63" t="s">
        <v>134</v>
      </c>
      <c r="F63" t="s">
        <v>135</v>
      </c>
      <c r="G63" t="s">
        <v>136</v>
      </c>
      <c r="H63" t="s">
        <v>137</v>
      </c>
      <c r="I63" t="s">
        <v>138</v>
      </c>
      <c r="J63" t="s">
        <v>139</v>
      </c>
      <c r="K63" t="s">
        <v>135</v>
      </c>
      <c r="L63" t="s">
        <v>140</v>
      </c>
    </row>
    <row r="64" spans="1:17" x14ac:dyDescent="0.25">
      <c r="A64" s="1">
        <v>77122</v>
      </c>
      <c r="B64" s="1" t="s">
        <v>81</v>
      </c>
      <c r="D64">
        <v>77124</v>
      </c>
      <c r="E64" t="s">
        <v>141</v>
      </c>
      <c r="F64" t="s">
        <v>135</v>
      </c>
      <c r="G64" t="s">
        <v>142</v>
      </c>
      <c r="H64" t="s">
        <v>143</v>
      </c>
      <c r="I64" t="s">
        <v>144</v>
      </c>
      <c r="J64" t="s">
        <v>145</v>
      </c>
      <c r="K64" t="s">
        <v>135</v>
      </c>
      <c r="L64" t="s">
        <v>146</v>
      </c>
    </row>
    <row r="65" spans="1:13" x14ac:dyDescent="0.25">
      <c r="A65" s="1">
        <v>77124</v>
      </c>
      <c r="B65" s="1" t="s">
        <v>87</v>
      </c>
      <c r="D65">
        <v>77165</v>
      </c>
      <c r="E65" t="s">
        <v>135</v>
      </c>
      <c r="F65" t="s">
        <v>135</v>
      </c>
      <c r="G65" t="s">
        <v>147</v>
      </c>
      <c r="H65" t="s">
        <v>135</v>
      </c>
      <c r="I65" t="s">
        <v>135</v>
      </c>
      <c r="J65" t="s">
        <v>148</v>
      </c>
      <c r="K65" t="s">
        <v>135</v>
      </c>
      <c r="L65" t="s">
        <v>149</v>
      </c>
    </row>
    <row r="66" spans="1:13" x14ac:dyDescent="0.25">
      <c r="A66" s="1">
        <v>77165</v>
      </c>
      <c r="B66" s="1" t="s">
        <v>89</v>
      </c>
      <c r="D66">
        <v>77450</v>
      </c>
      <c r="E66" t="s">
        <v>135</v>
      </c>
      <c r="F66" t="s">
        <v>135</v>
      </c>
      <c r="G66" t="s">
        <v>135</v>
      </c>
      <c r="H66" t="s">
        <v>135</v>
      </c>
      <c r="I66" t="s">
        <v>135</v>
      </c>
      <c r="J66" t="s">
        <v>150</v>
      </c>
      <c r="K66" t="s">
        <v>135</v>
      </c>
      <c r="L66" t="s">
        <v>135</v>
      </c>
    </row>
    <row r="67" spans="1:13" x14ac:dyDescent="0.25">
      <c r="A67" s="1">
        <v>77450</v>
      </c>
      <c r="B67" s="1" t="s">
        <v>90</v>
      </c>
      <c r="D67">
        <v>77470</v>
      </c>
      <c r="E67" t="s">
        <v>135</v>
      </c>
      <c r="F67" t="s">
        <v>135</v>
      </c>
      <c r="G67" t="s">
        <v>135</v>
      </c>
      <c r="H67" t="s">
        <v>135</v>
      </c>
      <c r="I67" t="s">
        <v>135</v>
      </c>
      <c r="J67" t="s">
        <v>151</v>
      </c>
      <c r="K67" t="s">
        <v>135</v>
      </c>
      <c r="L67" t="s">
        <v>135</v>
      </c>
    </row>
    <row r="68" spans="1:13" x14ac:dyDescent="0.25">
      <c r="A68" s="1">
        <v>77470</v>
      </c>
      <c r="B68" s="1" t="s">
        <v>83</v>
      </c>
      <c r="D68">
        <v>77860</v>
      </c>
      <c r="J68" t="s">
        <v>152</v>
      </c>
    </row>
    <row r="69" spans="1:13" x14ac:dyDescent="0.25">
      <c r="A69" s="1">
        <v>77860</v>
      </c>
      <c r="B69" s="1" t="s">
        <v>99</v>
      </c>
      <c r="D69">
        <v>77910</v>
      </c>
    </row>
    <row r="70" spans="1:13" x14ac:dyDescent="0.25">
      <c r="A70" s="1">
        <v>77910</v>
      </c>
      <c r="B70" s="1" t="s">
        <v>91</v>
      </c>
      <c r="D70" t="s">
        <v>107</v>
      </c>
    </row>
    <row r="71" spans="1:13" x14ac:dyDescent="0.25">
      <c r="A71" s="1" t="s">
        <v>107</v>
      </c>
      <c r="B71" s="1" t="s">
        <v>84</v>
      </c>
      <c r="F71" s="6"/>
      <c r="G71" s="6"/>
      <c r="H71" s="7"/>
    </row>
    <row r="72" spans="1:13" x14ac:dyDescent="0.25">
      <c r="A72" s="1"/>
      <c r="B72" s="1" t="s">
        <v>101</v>
      </c>
      <c r="F72" s="6"/>
      <c r="G72" s="6"/>
      <c r="H72" s="7"/>
    </row>
    <row r="73" spans="1:13" x14ac:dyDescent="0.25">
      <c r="A73" s="1"/>
      <c r="B73" s="1" t="s">
        <v>102</v>
      </c>
      <c r="D73" s="8" t="s">
        <v>153</v>
      </c>
      <c r="E73" s="8" t="s">
        <v>154</v>
      </c>
      <c r="F73" s="6" t="s">
        <v>155</v>
      </c>
      <c r="G73" s="6" t="s">
        <v>156</v>
      </c>
      <c r="H73" s="7"/>
    </row>
    <row r="74" spans="1:13" x14ac:dyDescent="0.25">
      <c r="B74" s="1" t="s">
        <v>96</v>
      </c>
      <c r="D74" s="9" t="s">
        <v>126</v>
      </c>
      <c r="E74" s="10">
        <v>77100</v>
      </c>
      <c r="F74" s="11">
        <v>1</v>
      </c>
      <c r="G74" s="12" t="str">
        <f>IF(formulaire!$F$9=E74,F74,"")</f>
        <v/>
      </c>
      <c r="H74" s="7"/>
      <c r="M74" t="str">
        <f t="shared" ref="M74:M79" si="3">LOWER(M62)</f>
        <v/>
      </c>
    </row>
    <row r="75" spans="1:13" x14ac:dyDescent="0.25">
      <c r="A75" s="1"/>
      <c r="B75" s="1" t="s">
        <v>100</v>
      </c>
      <c r="D75" s="9" t="s">
        <v>134</v>
      </c>
      <c r="E75" s="10" t="s">
        <v>123</v>
      </c>
      <c r="F75" s="11">
        <v>2</v>
      </c>
      <c r="G75" s="12" t="str">
        <f>IF(formulaire!$F$9=E75,F75,"")</f>
        <v/>
      </c>
      <c r="H75" s="7"/>
      <c r="M75" t="str">
        <f t="shared" si="3"/>
        <v/>
      </c>
    </row>
    <row r="76" spans="1:13" x14ac:dyDescent="0.25">
      <c r="A76" s="1"/>
      <c r="B76" s="1" t="s">
        <v>85</v>
      </c>
      <c r="D76" s="9" t="s">
        <v>141</v>
      </c>
      <c r="E76" s="10" t="s">
        <v>123</v>
      </c>
      <c r="F76" s="11">
        <v>3</v>
      </c>
      <c r="G76" s="12" t="str">
        <f>IF(formulaire!$F$9=E76,F76,"")</f>
        <v/>
      </c>
      <c r="H76" s="7"/>
      <c r="M76" t="str">
        <f t="shared" si="3"/>
        <v/>
      </c>
    </row>
    <row r="77" spans="1:13" x14ac:dyDescent="0.25">
      <c r="B77" s="1" t="s">
        <v>98</v>
      </c>
      <c r="D77" s="9" t="s">
        <v>127</v>
      </c>
      <c r="E77" s="10" t="s">
        <v>124</v>
      </c>
      <c r="F77" s="11">
        <v>4</v>
      </c>
      <c r="G77" s="12" t="str">
        <f>IF(formulaire!$F$9=E77,F77,"")</f>
        <v/>
      </c>
      <c r="H77" s="7"/>
      <c r="M77" t="str">
        <f t="shared" si="3"/>
        <v/>
      </c>
    </row>
    <row r="78" spans="1:13" x14ac:dyDescent="0.25">
      <c r="A78" s="1"/>
      <c r="B78" s="1" t="s">
        <v>105</v>
      </c>
      <c r="D78" s="9" t="s">
        <v>128</v>
      </c>
      <c r="E78" s="10" t="s">
        <v>120</v>
      </c>
      <c r="F78" s="11">
        <v>5</v>
      </c>
      <c r="G78" s="12" t="str">
        <f>IF(formulaire!$F$9=E78,F78,"")</f>
        <v/>
      </c>
      <c r="H78" s="7"/>
      <c r="M78" t="str">
        <f t="shared" si="3"/>
        <v/>
      </c>
    </row>
    <row r="79" spans="1:13" x14ac:dyDescent="0.25">
      <c r="A79" s="1"/>
      <c r="B79" s="1" t="s">
        <v>92</v>
      </c>
      <c r="D79" s="9" t="s">
        <v>136</v>
      </c>
      <c r="E79" s="10" t="s">
        <v>120</v>
      </c>
      <c r="F79" s="11">
        <v>6</v>
      </c>
      <c r="G79" s="12" t="str">
        <f>IF(formulaire!$F$9=E79,F79,"")</f>
        <v/>
      </c>
      <c r="H79" s="7"/>
      <c r="M79" t="str">
        <f t="shared" si="3"/>
        <v/>
      </c>
    </row>
    <row r="80" spans="1:13" x14ac:dyDescent="0.25">
      <c r="A80" s="1"/>
      <c r="B80" s="1" t="s">
        <v>103</v>
      </c>
      <c r="D80" s="9" t="s">
        <v>142</v>
      </c>
      <c r="E80" s="10" t="s">
        <v>120</v>
      </c>
      <c r="F80" s="11">
        <v>7</v>
      </c>
      <c r="G80" s="12" t="str">
        <f>IF(formulaire!$F$9=E80,F80,"")</f>
        <v/>
      </c>
      <c r="H80" s="7"/>
    </row>
    <row r="81" spans="1:8" x14ac:dyDescent="0.25">
      <c r="A81" s="1"/>
      <c r="B81" s="1" t="s">
        <v>106</v>
      </c>
      <c r="D81" s="9" t="s">
        <v>147</v>
      </c>
      <c r="E81" s="10" t="s">
        <v>120</v>
      </c>
      <c r="F81" s="11">
        <v>8</v>
      </c>
      <c r="G81" s="12" t="str">
        <f>IF(formulaire!$F$9=E81,F81,"")</f>
        <v/>
      </c>
      <c r="H81" s="7"/>
    </row>
    <row r="82" spans="1:8" x14ac:dyDescent="0.25">
      <c r="A82" s="1"/>
      <c r="B82" s="1" t="s">
        <v>82</v>
      </c>
      <c r="D82" s="9" t="s">
        <v>129</v>
      </c>
      <c r="E82" s="10" t="s">
        <v>121</v>
      </c>
      <c r="F82" s="11">
        <v>9</v>
      </c>
      <c r="G82" s="12" t="str">
        <f>IF(formulaire!$F$9=E82,F82,"")</f>
        <v/>
      </c>
      <c r="H82" s="7"/>
    </row>
    <row r="83" spans="1:8" x14ac:dyDescent="0.25">
      <c r="A83" s="1"/>
      <c r="B83" s="1" t="s">
        <v>93</v>
      </c>
      <c r="D83" s="9" t="s">
        <v>137</v>
      </c>
      <c r="E83" s="10" t="s">
        <v>121</v>
      </c>
      <c r="F83" s="11">
        <v>10</v>
      </c>
      <c r="G83" s="12" t="str">
        <f>IF(formulaire!$F$9=E83,F83,"")</f>
        <v/>
      </c>
      <c r="H83" s="7"/>
    </row>
    <row r="84" spans="1:8" x14ac:dyDescent="0.25">
      <c r="B84" s="1" t="s">
        <v>97</v>
      </c>
      <c r="D84" s="9" t="s">
        <v>143</v>
      </c>
      <c r="E84" s="10" t="s">
        <v>121</v>
      </c>
      <c r="F84" s="11">
        <v>11</v>
      </c>
      <c r="G84" s="12" t="str">
        <f>IF(formulaire!$F$9=E84,F84,"")</f>
        <v/>
      </c>
      <c r="H84" s="7"/>
    </row>
    <row r="85" spans="1:8" x14ac:dyDescent="0.25">
      <c r="B85" s="1" t="s">
        <v>88</v>
      </c>
      <c r="D85" s="9" t="s">
        <v>130</v>
      </c>
      <c r="E85" s="10" t="s">
        <v>122</v>
      </c>
      <c r="F85" s="11">
        <v>12</v>
      </c>
      <c r="G85" s="12" t="str">
        <f>IF(formulaire!$F$9=E85,F85,"")</f>
        <v/>
      </c>
      <c r="H85" s="7"/>
    </row>
    <row r="86" spans="1:8" x14ac:dyDescent="0.25">
      <c r="B86" s="1" t="s">
        <v>94</v>
      </c>
      <c r="D86" s="9" t="s">
        <v>138</v>
      </c>
      <c r="E86" s="10" t="s">
        <v>122</v>
      </c>
      <c r="F86" s="11">
        <v>13</v>
      </c>
      <c r="G86" s="12" t="str">
        <f>IF(formulaire!$F$9=E86,F86,"")</f>
        <v/>
      </c>
      <c r="H86" s="7"/>
    </row>
    <row r="87" spans="1:8" x14ac:dyDescent="0.25">
      <c r="B87" s="1" t="s">
        <v>104</v>
      </c>
      <c r="D87" s="9" t="s">
        <v>144</v>
      </c>
      <c r="E87" s="10" t="s">
        <v>122</v>
      </c>
      <c r="F87" s="11">
        <v>14</v>
      </c>
      <c r="G87" s="12" t="str">
        <f>IF(formulaire!$F$9=E87,F87,"")</f>
        <v/>
      </c>
      <c r="H87" s="7"/>
    </row>
    <row r="88" spans="1:8" x14ac:dyDescent="0.25">
      <c r="B88" s="1" t="s">
        <v>95</v>
      </c>
      <c r="D88" s="9" t="s">
        <v>131</v>
      </c>
      <c r="E88" s="10" t="s">
        <v>119</v>
      </c>
      <c r="F88" s="11">
        <v>15</v>
      </c>
      <c r="G88" s="12" t="str">
        <f>IF(formulaire!$F$9=E88,F88,"")</f>
        <v/>
      </c>
      <c r="H88" s="7"/>
    </row>
    <row r="89" spans="1:8" x14ac:dyDescent="0.25">
      <c r="B89" s="1" t="s">
        <v>108</v>
      </c>
      <c r="D89" s="9" t="s">
        <v>139</v>
      </c>
      <c r="E89" s="10" t="s">
        <v>119</v>
      </c>
      <c r="F89" s="11">
        <v>16</v>
      </c>
      <c r="G89" s="12" t="str">
        <f>IF(formulaire!$F$9=E89,F89,"")</f>
        <v/>
      </c>
      <c r="H89" s="7"/>
    </row>
    <row r="90" spans="1:8" x14ac:dyDescent="0.25">
      <c r="D90" s="9" t="s">
        <v>145</v>
      </c>
      <c r="E90" s="10" t="s">
        <v>119</v>
      </c>
      <c r="F90" s="11">
        <v>17</v>
      </c>
      <c r="G90" s="12" t="str">
        <f>IF(formulaire!$F$9=E90,F90,"")</f>
        <v/>
      </c>
      <c r="H90" s="7"/>
    </row>
    <row r="91" spans="1:8" x14ac:dyDescent="0.25">
      <c r="D91" s="9" t="s">
        <v>148</v>
      </c>
      <c r="E91" s="10" t="s">
        <v>119</v>
      </c>
      <c r="F91" s="11">
        <v>18</v>
      </c>
      <c r="G91" s="12" t="str">
        <f>IF(formulaire!$F$9=E91,F91,"")</f>
        <v/>
      </c>
      <c r="H91" s="7"/>
    </row>
    <row r="92" spans="1:8" x14ac:dyDescent="0.25">
      <c r="D92" s="9" t="s">
        <v>150</v>
      </c>
      <c r="E92" s="10" t="s">
        <v>119</v>
      </c>
      <c r="F92" s="11">
        <v>19</v>
      </c>
      <c r="G92" s="12" t="str">
        <f>IF(formulaire!$F$9=E92,F92,"")</f>
        <v/>
      </c>
      <c r="H92" s="7"/>
    </row>
    <row r="93" spans="1:8" x14ac:dyDescent="0.25">
      <c r="D93" s="9" t="s">
        <v>151</v>
      </c>
      <c r="E93" s="10" t="s">
        <v>119</v>
      </c>
      <c r="F93" s="11">
        <v>20</v>
      </c>
      <c r="G93" s="12" t="str">
        <f>IF(formulaire!$F$9=E93,F93,"")</f>
        <v/>
      </c>
      <c r="H93" s="7"/>
    </row>
    <row r="94" spans="1:8" x14ac:dyDescent="0.25">
      <c r="D94" s="9" t="s">
        <v>152</v>
      </c>
      <c r="E94" s="10" t="s">
        <v>119</v>
      </c>
      <c r="F94" s="11">
        <v>21</v>
      </c>
      <c r="G94" s="12" t="str">
        <f>IF(formulaire!$F$9=E94,F94,"")</f>
        <v/>
      </c>
      <c r="H94" s="7"/>
    </row>
    <row r="95" spans="1:8" x14ac:dyDescent="0.25">
      <c r="D95" s="9" t="s">
        <v>132</v>
      </c>
      <c r="E95" s="10" t="s">
        <v>125</v>
      </c>
      <c r="F95" s="11">
        <v>22</v>
      </c>
      <c r="G95" s="12" t="str">
        <f>IF(formulaire!$F$9=E95,F95,"")</f>
        <v/>
      </c>
      <c r="H95" s="7"/>
    </row>
    <row r="96" spans="1:8" x14ac:dyDescent="0.25">
      <c r="D96" s="9" t="s">
        <v>133</v>
      </c>
      <c r="E96" s="10" t="s">
        <v>118</v>
      </c>
      <c r="F96" s="11">
        <v>23</v>
      </c>
      <c r="G96" s="12" t="str">
        <f>IF(formulaire!$F$9=E96,F96,"")</f>
        <v/>
      </c>
      <c r="H96" s="7"/>
    </row>
    <row r="97" spans="1:47" x14ac:dyDescent="0.25">
      <c r="D97" s="9" t="s">
        <v>140</v>
      </c>
      <c r="E97" s="10" t="s">
        <v>118</v>
      </c>
      <c r="F97" s="11">
        <v>24</v>
      </c>
      <c r="G97" s="12" t="str">
        <f>IF(formulaire!$F$9=E97,F97,"")</f>
        <v/>
      </c>
      <c r="H97" s="7"/>
    </row>
    <row r="98" spans="1:47" x14ac:dyDescent="0.25">
      <c r="D98" s="9" t="s">
        <v>146</v>
      </c>
      <c r="E98" s="10" t="s">
        <v>118</v>
      </c>
      <c r="F98" s="11">
        <v>25</v>
      </c>
      <c r="G98" s="12" t="str">
        <f>IF(formulaire!$F$9=E98,F98,"")</f>
        <v/>
      </c>
      <c r="H98" s="7"/>
    </row>
    <row r="99" spans="1:47" x14ac:dyDescent="0.25">
      <c r="D99" s="9" t="s">
        <v>149</v>
      </c>
      <c r="E99" s="10" t="s">
        <v>118</v>
      </c>
      <c r="F99" s="11">
        <v>26</v>
      </c>
      <c r="G99" s="12" t="str">
        <f>IF(formulaire!$F$9=E99,F99,"")</f>
        <v/>
      </c>
      <c r="H99" s="7"/>
    </row>
    <row r="101" spans="1:47" ht="15.6" x14ac:dyDescent="0.25">
      <c r="A101" s="16"/>
      <c r="B101" s="3"/>
      <c r="C101" s="3"/>
      <c r="D101" s="3"/>
      <c r="E101" s="3"/>
      <c r="F101" s="3"/>
      <c r="G101" s="3"/>
      <c r="H101" s="3"/>
      <c r="I101" s="3"/>
      <c r="J101" s="3"/>
      <c r="M101" s="14"/>
      <c r="N101" s="14"/>
      <c r="O101" s="14"/>
      <c r="P101" s="14"/>
      <c r="Q101" s="14"/>
      <c r="R101" s="14"/>
      <c r="S101" s="1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5"/>
      <c r="AN101" s="275"/>
      <c r="AO101" s="276"/>
      <c r="AP101" s="276"/>
      <c r="AQ101" s="276"/>
      <c r="AR101" s="276"/>
      <c r="AS101" s="276"/>
      <c r="AT101" s="276"/>
      <c r="AU101" s="277"/>
    </row>
    <row r="102" spans="1:47" ht="15.6" x14ac:dyDescent="0.25">
      <c r="A102" s="1" t="s">
        <v>229</v>
      </c>
      <c r="B102" s="3"/>
      <c r="C102" s="3"/>
      <c r="D102" s="3"/>
      <c r="E102" s="3"/>
      <c r="F102" s="3"/>
      <c r="G102" s="3"/>
      <c r="H102" s="3"/>
      <c r="I102" s="3"/>
      <c r="J102" s="3"/>
      <c r="M102" s="14"/>
      <c r="N102" s="14"/>
      <c r="O102" s="14"/>
      <c r="P102" s="14"/>
      <c r="Q102" s="14"/>
      <c r="R102" s="14"/>
      <c r="S102" s="1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5"/>
      <c r="AN102" s="275"/>
      <c r="AO102" s="276"/>
      <c r="AP102" s="276"/>
      <c r="AQ102" s="276"/>
      <c r="AR102" s="276"/>
      <c r="AS102" s="276"/>
      <c r="AT102" s="276"/>
      <c r="AU102" s="277"/>
    </row>
    <row r="103" spans="1:47" ht="15.6" x14ac:dyDescent="0.25">
      <c r="A103" s="1" t="s">
        <v>230</v>
      </c>
      <c r="B103" s="3"/>
      <c r="C103" s="3"/>
      <c r="D103" s="3"/>
      <c r="E103" s="3"/>
      <c r="F103" s="3"/>
      <c r="G103" s="3"/>
      <c r="H103" s="3"/>
      <c r="I103" s="3"/>
      <c r="J103" s="3"/>
      <c r="M103" s="14"/>
      <c r="N103" s="14"/>
      <c r="O103" s="14"/>
      <c r="P103" s="14"/>
      <c r="Q103" s="14"/>
      <c r="R103" s="14"/>
      <c r="S103" s="1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5"/>
      <c r="AN103" s="275"/>
      <c r="AO103" s="276"/>
      <c r="AP103" s="276"/>
      <c r="AQ103" s="276"/>
      <c r="AR103" s="276"/>
      <c r="AS103" s="276"/>
      <c r="AT103" s="276"/>
      <c r="AU103" s="277"/>
    </row>
    <row r="104" spans="1:47" ht="15.6" x14ac:dyDescent="0.25">
      <c r="A104" s="1" t="s">
        <v>231</v>
      </c>
      <c r="B104" s="3"/>
      <c r="C104" s="3"/>
      <c r="D104" s="3"/>
      <c r="E104" s="3"/>
      <c r="F104" s="3"/>
      <c r="G104" s="3"/>
      <c r="H104" s="3"/>
      <c r="I104" s="3"/>
      <c r="J104" s="3"/>
      <c r="M104" s="14"/>
      <c r="N104" s="14"/>
      <c r="O104" s="14"/>
      <c r="P104" s="14"/>
      <c r="Q104" s="14"/>
      <c r="R104" s="14"/>
      <c r="S104" s="1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5"/>
      <c r="AN104" s="275"/>
      <c r="AO104" s="276"/>
      <c r="AP104" s="276"/>
      <c r="AQ104" s="276"/>
      <c r="AR104" s="276"/>
      <c r="AS104" s="276"/>
      <c r="AT104" s="276"/>
      <c r="AU104" s="277"/>
    </row>
    <row r="105" spans="1:47" ht="15.6" x14ac:dyDescent="0.25">
      <c r="A105" s="1" t="s">
        <v>232</v>
      </c>
      <c r="B105" s="3"/>
      <c r="C105" s="3"/>
      <c r="D105" s="3"/>
      <c r="E105" s="3"/>
      <c r="F105" s="3"/>
      <c r="G105" s="3"/>
      <c r="H105" s="3"/>
      <c r="I105" s="3"/>
      <c r="J105" s="3"/>
      <c r="M105" s="14"/>
      <c r="N105" s="14"/>
      <c r="O105" s="14"/>
      <c r="P105" s="14"/>
      <c r="Q105" s="14"/>
      <c r="R105" s="14"/>
      <c r="S105" s="1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5"/>
      <c r="AN105" s="275"/>
      <c r="AO105" s="276"/>
      <c r="AP105" s="276"/>
      <c r="AQ105" s="276"/>
      <c r="AR105" s="276"/>
      <c r="AS105" s="276"/>
      <c r="AT105" s="276"/>
      <c r="AU105" s="277"/>
    </row>
    <row r="106" spans="1:47" ht="15.6" x14ac:dyDescent="0.25">
      <c r="A106" s="1" t="s">
        <v>233</v>
      </c>
      <c r="B106" s="3"/>
      <c r="C106" s="3"/>
      <c r="D106" s="3"/>
      <c r="E106" s="3"/>
      <c r="F106" s="3"/>
      <c r="G106" s="3"/>
      <c r="H106" s="3"/>
      <c r="I106" s="3"/>
      <c r="J106" s="3"/>
      <c r="M106" s="14"/>
      <c r="N106" s="14"/>
      <c r="O106" s="14"/>
      <c r="P106" s="14"/>
      <c r="Q106" s="14"/>
      <c r="R106" s="14"/>
      <c r="S106" s="1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5"/>
      <c r="AN106" s="275"/>
      <c r="AO106" s="276"/>
      <c r="AP106" s="276"/>
      <c r="AQ106" s="276"/>
      <c r="AR106" s="276"/>
      <c r="AS106" s="276"/>
      <c r="AT106" s="276"/>
      <c r="AU106" s="277"/>
    </row>
    <row r="107" spans="1:47" ht="13.8" x14ac:dyDescent="0.25">
      <c r="A107" s="1" t="s">
        <v>234</v>
      </c>
      <c r="B107" s="3"/>
      <c r="C107" s="3"/>
      <c r="D107" s="3"/>
      <c r="E107" s="3"/>
      <c r="F107" s="3"/>
      <c r="G107" s="3"/>
      <c r="H107" s="3"/>
      <c r="I107" s="3"/>
      <c r="J107" s="3"/>
      <c r="M107" s="19"/>
      <c r="N107" s="19"/>
      <c r="O107" s="19"/>
      <c r="P107" s="19"/>
      <c r="Q107" s="19"/>
      <c r="R107" s="19"/>
      <c r="S107" s="20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20"/>
      <c r="AN107" s="275"/>
      <c r="AO107" s="276"/>
      <c r="AP107" s="276"/>
      <c r="AQ107" s="276"/>
      <c r="AR107" s="276"/>
      <c r="AS107" s="276"/>
      <c r="AT107" s="276"/>
      <c r="AU107" s="277"/>
    </row>
    <row r="108" spans="1:47" ht="15.6" x14ac:dyDescent="0.25">
      <c r="A108" s="1" t="s">
        <v>235</v>
      </c>
      <c r="B108" s="17"/>
      <c r="C108" s="17"/>
      <c r="D108" s="17"/>
      <c r="E108" s="17"/>
      <c r="F108" s="17"/>
      <c r="G108" s="17"/>
      <c r="H108" s="17"/>
      <c r="I108" s="17"/>
      <c r="J108" s="17"/>
      <c r="K108" s="18"/>
      <c r="L108" s="13"/>
      <c r="M108" s="14"/>
      <c r="N108" s="14"/>
      <c r="O108" s="14"/>
      <c r="P108" s="14"/>
      <c r="Q108" s="14"/>
      <c r="R108" s="14"/>
      <c r="S108" s="14"/>
      <c r="T108" s="2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21"/>
      <c r="AN108" s="278" t="s">
        <v>10</v>
      </c>
      <c r="AO108" s="279"/>
      <c r="AP108" s="279"/>
      <c r="AQ108" s="279"/>
      <c r="AR108" s="279"/>
      <c r="AS108" s="279"/>
      <c r="AT108" s="279"/>
      <c r="AU108" s="280"/>
    </row>
    <row r="109" spans="1:47" x14ac:dyDescent="0.25">
      <c r="A109" s="1" t="s">
        <v>236</v>
      </c>
    </row>
    <row r="110" spans="1:47" x14ac:dyDescent="0.25">
      <c r="A110" s="1" t="s">
        <v>237</v>
      </c>
    </row>
    <row r="111" spans="1:47" ht="13.8" thickBot="1" x14ac:dyDescent="0.3"/>
    <row r="112" spans="1:47" x14ac:dyDescent="0.25">
      <c r="A112" s="95" t="s">
        <v>240</v>
      </c>
    </row>
    <row r="113" spans="1:1" ht="13.8" thickBot="1" x14ac:dyDescent="0.3">
      <c r="A113" s="96" t="b">
        <f>AND(LEN(formulaire!$F$12)-LEN(SUBSTITUTE(formulaire!$F$12,"@",""))=1,ISNUMBER(FIND(".",RIGHT(formulaire!$F$12,LEN(formulaire!$F$12)-FIND("@",formulaire!$F$12)))),LEFT(formulaire!$F$12)&lt;&gt;"@",IFERROR(RIGHT(formulaire!$F$12,LEN(formulaire!$F$12)-FIND("@",formulaire!$F$12)),0)&gt;=4,ISERROR(FIND(" ",formulaire!$F$12)))</f>
        <v>0</v>
      </c>
    </row>
  </sheetData>
  <mergeCells count="9">
    <mergeCell ref="D46:J46"/>
    <mergeCell ref="AN101:AU101"/>
    <mergeCell ref="AN102:AU102"/>
    <mergeCell ref="AN107:AU107"/>
    <mergeCell ref="AN108:AU108"/>
    <mergeCell ref="AN105:AU105"/>
    <mergeCell ref="AN106:AU106"/>
    <mergeCell ref="AN103:AU103"/>
    <mergeCell ref="AN104:AU104"/>
  </mergeCells>
  <pageMargins left="0.7" right="0.7" top="0.75" bottom="0.75" header="0.3" footer="0.3"/>
  <pageSetup paperSize="9" orientation="portrait" horizontalDpi="4294967293" verticalDpi="0" r:id="rId1"/>
  <drawing r:id="rId2"/>
  <tableParts count="11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7</vt:i4>
      </vt:variant>
    </vt:vector>
  </HeadingPairs>
  <TitlesOfParts>
    <vt:vector size="9" baseType="lpstr">
      <vt:lpstr>formulaire</vt:lpstr>
      <vt:lpstr>variables</vt:lpstr>
      <vt:lpstr>autre</vt:lpstr>
      <vt:lpstr>code_postal</vt:lpstr>
      <vt:lpstr>CP_77100</vt:lpstr>
      <vt:lpstr>CP_77122</vt:lpstr>
      <vt:lpstr>CP_77124</vt:lpstr>
      <vt:lpstr>CP_77910</vt:lpstr>
      <vt:lpstr>formulaire!Zone_d_impression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loir</dc:creator>
  <cp:lastModifiedBy>christophe loir</cp:lastModifiedBy>
  <dcterms:created xsi:type="dcterms:W3CDTF">2025-08-07T18:55:16Z</dcterms:created>
  <dcterms:modified xsi:type="dcterms:W3CDTF">2025-08-14T19:08:26Z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2025-08-07T00:00:00Z</vt:filetime>
  </property>
  <property fmtid="{D5CDD505-2E9C-101B-9397-08002B2CF9AE}" pid="3" name="Creator">
    <vt:lpwstr>Writer</vt:lpwstr>
  </property>
  <property fmtid="{D5CDD505-2E9C-101B-9397-08002B2CF9AE}" pid="4" name="Producer">
    <vt:lpwstr>OpenOffice 4.1.15</vt:lpwstr>
  </property>
  <property fmtid="{D5CDD505-2E9C-101B-9397-08002B2CF9AE}" pid="5" name="LastSaved">
    <vt:filetime>2025-08-07T00:00:00Z</vt:filetime>
  </property>
</Properties>
</file>